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9900" windowHeight="31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<sst xmlns="http://schemas.openxmlformats.org/spreadsheetml/2006/main" count="262" uniqueCount="249">
  <si>
    <t>Ukazovateľ</t>
  </si>
  <si>
    <t>100 - Daňové príjmy</t>
  </si>
  <si>
    <t xml:space="preserve">        111003 Daň z príjmov FO záv. Činnosť</t>
  </si>
  <si>
    <t>120 - Daň z majetku, z toho</t>
  </si>
  <si>
    <t xml:space="preserve">        133001 Daň za psa</t>
  </si>
  <si>
    <t xml:space="preserve">        133004 Daň za predajné automaty</t>
  </si>
  <si>
    <t xml:space="preserve">        133013 Poplatok za TKO</t>
  </si>
  <si>
    <t xml:space="preserve">        134001 Za dobývací priestor</t>
  </si>
  <si>
    <t>200 - Nedaňové príjmy</t>
  </si>
  <si>
    <t xml:space="preserve">        212002 Prenájom pozemkov</t>
  </si>
  <si>
    <t>220 - Administratívne a iné poplatky</t>
  </si>
  <si>
    <t xml:space="preserve">        221004 Administratívne poplatky</t>
  </si>
  <si>
    <t xml:space="preserve">        223001 Za predaj výrobkov, tovarov a služieb</t>
  </si>
  <si>
    <t xml:space="preserve">        223002 Za jasle, MŠ a školské družiny</t>
  </si>
  <si>
    <t xml:space="preserve">        229005 Za znečisťovnie ovzdušia</t>
  </si>
  <si>
    <t>230 - Kapitálové príjmy</t>
  </si>
  <si>
    <t xml:space="preserve">        233 Príjem z predaja pozemkov</t>
  </si>
  <si>
    <t>240 - Úroky z vkladov</t>
  </si>
  <si>
    <t xml:space="preserve">        242 Úroky z bežných vkladov</t>
  </si>
  <si>
    <t>290 - Iné nedaňové príjmy</t>
  </si>
  <si>
    <t xml:space="preserve">        292017 Vrátky DPH</t>
  </si>
  <si>
    <t>VLASTNÉ PRÍJMY CELKOM</t>
  </si>
  <si>
    <t>300 - Granty</t>
  </si>
  <si>
    <t>310 Tuzemské bežné granty a transfery</t>
  </si>
  <si>
    <t xml:space="preserve">        312001 Životné prostredie</t>
  </si>
  <si>
    <t xml:space="preserve">        312001 Evidencia obyvateľstva</t>
  </si>
  <si>
    <t>320 - Tuzemské kapitálové granty a transfery</t>
  </si>
  <si>
    <t>400 Finančné operácie</t>
  </si>
  <si>
    <t xml:space="preserve">        454 prevod prostr. z peňažnýchn fondov FR</t>
  </si>
  <si>
    <t>500 Prijaté úvery a výpomoci</t>
  </si>
  <si>
    <t xml:space="preserve">        513001 Kontokorentný úver</t>
  </si>
  <si>
    <t>PRÍJMY SPOLU</t>
  </si>
  <si>
    <t>110 - Daň z príjmov a kap. majetku</t>
  </si>
  <si>
    <t>210 - Príjmy z podnik. a vl. majetku</t>
  </si>
  <si>
    <t>Vlastné príjmy škôl</t>
  </si>
  <si>
    <t>01 - Všeobecné verejné služby</t>
  </si>
  <si>
    <t xml:space="preserve">                     prenesený výkon - stavebný úrad</t>
  </si>
  <si>
    <t xml:space="preserve">                     prenesený výkon - cestná doprava</t>
  </si>
  <si>
    <t xml:space="preserve">                     prenesený výkon - evidencia obyv.</t>
  </si>
  <si>
    <t xml:space="preserve">                     matrika prenesený výkon </t>
  </si>
  <si>
    <t xml:space="preserve">                     technické služby</t>
  </si>
  <si>
    <t xml:space="preserve">                     technické služby - nájom</t>
  </si>
  <si>
    <t xml:space="preserve">                     občianské združenia a nadácie</t>
  </si>
  <si>
    <t xml:space="preserve">                     druženie mestský park</t>
  </si>
  <si>
    <t xml:space="preserve">       01.1.1.6  Výdavky verejnej správy</t>
  </si>
  <si>
    <t>02 - Civilná obrana</t>
  </si>
  <si>
    <t xml:space="preserve">       02.2.0     čerpadla sklad CO</t>
  </si>
  <si>
    <t xml:space="preserve">                     splátka úveru Dexia - starý</t>
  </si>
  <si>
    <t xml:space="preserve">                     splátka úveru Dexia - nový</t>
  </si>
  <si>
    <t xml:space="preserve">                     splátka úveru KTK</t>
  </si>
  <si>
    <t xml:space="preserve">                     splátka úveru ŠFRB</t>
  </si>
  <si>
    <t xml:space="preserve">                     splátka úveru ŠFRB - 38b.j.</t>
  </si>
  <si>
    <t xml:space="preserve">                     matrika vlastné zdroje</t>
  </si>
  <si>
    <t xml:space="preserve">       01.3.3     Matrika </t>
  </si>
  <si>
    <t xml:space="preserve">                     úroky</t>
  </si>
  <si>
    <t xml:space="preserve">       01.7.0     Transfery verejného dlhu </t>
  </si>
  <si>
    <t>03 - Verejný poriadok</t>
  </si>
  <si>
    <t xml:space="preserve">       03.2.0     Požiarna ochrana</t>
  </si>
  <si>
    <t xml:space="preserve">       03.1.0     Policajné služby - mestská polícia</t>
  </si>
  <si>
    <t>04 - Ekonomická oblasť</t>
  </si>
  <si>
    <t xml:space="preserve">       04.2.2     Lesníctvo</t>
  </si>
  <si>
    <t xml:space="preserve">       04.5.1     Cestná doprava SAD</t>
  </si>
  <si>
    <t>05 - Ochrana životného prostredia</t>
  </si>
  <si>
    <t xml:space="preserve">       05.1.0     Nakladanie s odpadmi</t>
  </si>
  <si>
    <t>06 - Bývanie a občianska vybavenosť</t>
  </si>
  <si>
    <t xml:space="preserve">       06.1.0     Rozvoj bývania</t>
  </si>
  <si>
    <t xml:space="preserve">       06.6.0     Občianska vybavenosť</t>
  </si>
  <si>
    <t>08.1.0     Rekreačné a športové služby</t>
  </si>
  <si>
    <t xml:space="preserve">                     Verejná zeleň</t>
  </si>
  <si>
    <t>08.2.0     Kultúrné služby</t>
  </si>
  <si>
    <t xml:space="preserve">              oprava hrobov Sov. armády</t>
  </si>
  <si>
    <t>08.4.0     Náboženské a iné spoloč. Služby</t>
  </si>
  <si>
    <t>09 - Vzdelávanie</t>
  </si>
  <si>
    <t xml:space="preserve">        09. Školské zariadenia - MŠ, CVČ, ZUŠ</t>
  </si>
  <si>
    <t xml:space="preserve">        09. Základné školy - prenesené kompetencie</t>
  </si>
  <si>
    <t>09.1.1.1  predškolská výchova - MŠ Milhostov</t>
  </si>
  <si>
    <t xml:space="preserve">              predškolská výchova - Detské jasle</t>
  </si>
  <si>
    <t xml:space="preserve">              predškolská výchova - MŠ Gorkého</t>
  </si>
  <si>
    <t>09.5.0     Vzdelávanie nedefinovateľné - školenia</t>
  </si>
  <si>
    <t>09.6.0.7   Stredisko služieb škole</t>
  </si>
  <si>
    <t>09.8.0.2   Školský úrad</t>
  </si>
  <si>
    <t>10 - Sociálne zabezpečenie</t>
  </si>
  <si>
    <t>10.2.0.2   Opatrovateľská služba</t>
  </si>
  <si>
    <t>10.4.0.3   Ďalšie soc. služby - rodina a deti</t>
  </si>
  <si>
    <t>10.7.0.1   Dávky soc. pomoci HN pre ŠZŠ a ŠZŠI</t>
  </si>
  <si>
    <t>10.9.0      Soc. zabezpečenie inde neklasifikované</t>
  </si>
  <si>
    <t xml:space="preserve">Úhrn príjmov celkom </t>
  </si>
  <si>
    <t>Úhrn výdavkov celkom</t>
  </si>
  <si>
    <t>Saldo príjmov a výdavkov</t>
  </si>
  <si>
    <t xml:space="preserve">        453 Zostatok prostriedkov z predch. rokov</t>
  </si>
  <si>
    <t xml:space="preserve">        292008 Z výťažkov z lotérii a hier</t>
  </si>
  <si>
    <t xml:space="preserve">        212003 Prenájom budov, priest. a objektov</t>
  </si>
  <si>
    <t>10.7.0.3   Ďalšie soc. služby - str. osob. hygieny</t>
  </si>
  <si>
    <t>10.7.0      Soc. pomoc občanom v hmotnej núdzi</t>
  </si>
  <si>
    <t>10.4.0.5   Ďalšie soc. sl - RP a HN os. príjemca</t>
  </si>
  <si>
    <t xml:space="preserve">              predškolská výchova - MŠ Gorkého - HN</t>
  </si>
  <si>
    <t>08.2.0.7  pamiatková starostl. - Hrobka - stráženie</t>
  </si>
  <si>
    <t xml:space="preserve">              klubové kultúr. Zariad. MsKS - nájomné </t>
  </si>
  <si>
    <t xml:space="preserve">08.2.0.3  klubové kultúr. Zariad. MsKS - dotácia </t>
  </si>
  <si>
    <t xml:space="preserve">                     prísp. na inv. vo výške nájom. BP</t>
  </si>
  <si>
    <t xml:space="preserve">       05.6.0     Ochrana život. prostr. inde neklasif.</t>
  </si>
  <si>
    <t xml:space="preserve">       01.8.0     Transfery pre príspevkové org.</t>
  </si>
  <si>
    <t xml:space="preserve">                     prenesený výkon - životné prostr.</t>
  </si>
  <si>
    <t xml:space="preserve">Bežné </t>
  </si>
  <si>
    <t>príjmy</t>
  </si>
  <si>
    <t>Kapital.</t>
  </si>
  <si>
    <t>Bežné</t>
  </si>
  <si>
    <t xml:space="preserve">Kapital. </t>
  </si>
  <si>
    <t>výdavky</t>
  </si>
  <si>
    <t>08 - Šport, kultúra, náboženstvo, pamiatk. starostl.</t>
  </si>
  <si>
    <t>10.2.0.2   Ďalšie soc. služby - staroba</t>
  </si>
  <si>
    <t xml:space="preserve">                     oprava miest. kom. (splátka EUROVIA)</t>
  </si>
  <si>
    <t xml:space="preserve">                     ŠFRB    (prenes. výkon.)</t>
  </si>
  <si>
    <t xml:space="preserve">              ZŠ I Krasku - spoluúčasť</t>
  </si>
  <si>
    <t xml:space="preserve">                     správa mestského úradu a poslaci MsZ</t>
  </si>
  <si>
    <t>vlastné</t>
  </si>
  <si>
    <t>dotačné</t>
  </si>
  <si>
    <t>07 - Zdravotníctvo</t>
  </si>
  <si>
    <t xml:space="preserve">      07.1.3       terapeutické pomôcky a vybavenie</t>
  </si>
  <si>
    <t xml:space="preserve">                     splátka úveru ŠFRB - 12 RD </t>
  </si>
  <si>
    <t xml:space="preserve">       06.2.0     Rozvoj obci</t>
  </si>
  <si>
    <t xml:space="preserve">        312001 Terénna sociálna práca</t>
  </si>
  <si>
    <t xml:space="preserve">        513002 Úvery dlhodobé 12 RD Dexia banka</t>
  </si>
  <si>
    <t xml:space="preserve">        514002 Úvery dlhodobé 12 RD ŠFRB</t>
  </si>
  <si>
    <t xml:space="preserve">         </t>
  </si>
  <si>
    <t xml:space="preserve">                     rekonštr. miest. kom. EUROVIA </t>
  </si>
  <si>
    <t>Fin. operácie</t>
  </si>
  <si>
    <t xml:space="preserve">                     územný plán   </t>
  </si>
  <si>
    <t xml:space="preserve">                     technická vybavenosť IBV pri ZŠ</t>
  </si>
  <si>
    <t xml:space="preserve">        513001 Úvery krátk. Dexia banka ZŠ M.R.Štef.</t>
  </si>
  <si>
    <t xml:space="preserve">        514002 Úvery dlhodobé 2x39 b.j. A,B - ŠFRB</t>
  </si>
  <si>
    <t xml:space="preserve">                     splátka úveru ŠFRB - 2 x 39 b.j. C,D</t>
  </si>
  <si>
    <t xml:space="preserve">                     splátka úveru ŠFRB - 2 x 39 b.j. A,B</t>
  </si>
  <si>
    <t xml:space="preserve">                     splátka úveru  ŠFRB - 14 RD</t>
  </si>
  <si>
    <t xml:space="preserve">                     všeobecnoprosp.služby (koord.asist.kom.)  </t>
  </si>
  <si>
    <t xml:space="preserve">        312001 Z UPSVaR (koord.,asist.,kom.)</t>
  </si>
  <si>
    <t xml:space="preserve">                     14 RD nižší štandard</t>
  </si>
  <si>
    <t xml:space="preserve">                     splátka - KTK ZŠ M. R. Štefánika</t>
  </si>
  <si>
    <t>09.1.2.1  ZŠ M.R.Štefánika - rekonštrukcia strechy</t>
  </si>
  <si>
    <t xml:space="preserve">              ZŠ M.R.Štefánika-rekonšt.strechy spoluúčasť</t>
  </si>
  <si>
    <t>130 - Dane za tovary a služby</t>
  </si>
  <si>
    <t xml:space="preserve">        312001 Soc. sféra (osobitný príjemca)</t>
  </si>
  <si>
    <t xml:space="preserve">        312001 Matrika</t>
  </si>
  <si>
    <t xml:space="preserve">        312001 ŠFRB</t>
  </si>
  <si>
    <t xml:space="preserve">        312001 Školský úrad</t>
  </si>
  <si>
    <t xml:space="preserve">        312001 Školstvo prenes. kompetencie</t>
  </si>
  <si>
    <t xml:space="preserve">        312001 MV SR oprava hrobov SA</t>
  </si>
  <si>
    <t xml:space="preserve">        212003 Prenájom priestorov - MsKS</t>
  </si>
  <si>
    <t xml:space="preserve">        212003 Prenájom priestorov  - TS</t>
  </si>
  <si>
    <t xml:space="preserve">        212003 Prenájom priestorov  - BP</t>
  </si>
  <si>
    <t xml:space="preserve">        221004 Poplatky za hracie automaty</t>
  </si>
  <si>
    <t xml:space="preserve">        223001 Opatrolateľská služba</t>
  </si>
  <si>
    <t xml:space="preserve">        223001 SSŠ vlastné príjmy</t>
  </si>
  <si>
    <t xml:space="preserve">        223001 Za predaj výr., tov. a sl. - reklama</t>
  </si>
  <si>
    <t xml:space="preserve">        223001 Za predaj výr., tov. a sl. - str. os. hyg.</t>
  </si>
  <si>
    <t xml:space="preserve">        121001 Daň z pozemkov - nedoplatky</t>
  </si>
  <si>
    <t xml:space="preserve">        121002 Daň zo stavieb - nedoplatky</t>
  </si>
  <si>
    <t xml:space="preserve">        121003 Daň z bytov - nedoplatky</t>
  </si>
  <si>
    <t xml:space="preserve">        133006 Daň za ubytovanie</t>
  </si>
  <si>
    <t xml:space="preserve">        133012 Daň za užívanie verejného priestranst.</t>
  </si>
  <si>
    <t xml:space="preserve">        133012 Dni mesta, vianočné trhy</t>
  </si>
  <si>
    <t xml:space="preserve">        211004 Iné príjmy z podnikania BP s.r.o. TV</t>
  </si>
  <si>
    <t xml:space="preserve">        223001 Alokované triedy ul. Komenského </t>
  </si>
  <si>
    <t xml:space="preserve">        223002 Za predaj vý., tov. a sl. - MŠ Gorkého</t>
  </si>
  <si>
    <t xml:space="preserve">        292027 Iné - pokuty MsP, MsÚ a ObU</t>
  </si>
  <si>
    <t xml:space="preserve">        312001 Recyklačný fond</t>
  </si>
  <si>
    <t xml:space="preserve">        312001  Dotácia MF SR - refundácia soc.sféra</t>
  </si>
  <si>
    <t xml:space="preserve">        322001 ZŠ I. Krasku   - dostavba</t>
  </si>
  <si>
    <t xml:space="preserve">        322002 Revitalizácia verejného priestranstva</t>
  </si>
  <si>
    <t xml:space="preserve">        322002 Kanalizácia Milhostov</t>
  </si>
  <si>
    <t xml:space="preserve">        513002 Investičný úver DEXIA  banka</t>
  </si>
  <si>
    <t xml:space="preserve">       04.1.2     Všeob. prac.oblasť - TSP</t>
  </si>
  <si>
    <t xml:space="preserve">                     Prenájom pozemku pod 12 a 14 b.j.</t>
  </si>
  <si>
    <t xml:space="preserve">                     Kanalizácia Milhostov </t>
  </si>
  <si>
    <t xml:space="preserve">              ZŠ Komenského 2 - rekonštrukcia</t>
  </si>
  <si>
    <t xml:space="preserve">                     výstavba cintorína - infraštruktúra</t>
  </si>
  <si>
    <t xml:space="preserve">        312001 ZŠ I. Krasku - vzdelávanie rómov</t>
  </si>
  <si>
    <t xml:space="preserve">              ZŠ I. Krasku - vzdelávanie rómov</t>
  </si>
  <si>
    <t xml:space="preserve">              ZŠ Komenského 2 - moderná škola</t>
  </si>
  <si>
    <t xml:space="preserve">                     VITEX s.r.o. - súdny spor</t>
  </si>
  <si>
    <t xml:space="preserve">        212003 Prenájom budov, bytovky - anuita 2011</t>
  </si>
  <si>
    <t xml:space="preserve">                     Revitálizácia verej. priestranstva</t>
  </si>
  <si>
    <t xml:space="preserve">        231 Príjem z predaja kapitál. aktív  </t>
  </si>
  <si>
    <t>Rozpočet 2011/skut. 2010 v %</t>
  </si>
  <si>
    <t xml:space="preserve">                     DPH</t>
  </si>
  <si>
    <t xml:space="preserve">                     oprava miestných komunikácií</t>
  </si>
  <si>
    <t xml:space="preserve">        121001 Daň z pozemkov </t>
  </si>
  <si>
    <t xml:space="preserve">        121002 Daň zo stavieb </t>
  </si>
  <si>
    <t xml:space="preserve">        121003 Daň z bytov </t>
  </si>
  <si>
    <t xml:space="preserve">        244 Úroky z terminovaných vkladov</t>
  </si>
  <si>
    <t xml:space="preserve">        312001 Spoločný stavebný úrad</t>
  </si>
  <si>
    <t xml:space="preserve">        322001 ZŠ Komenského  - rekonštrukcia</t>
  </si>
  <si>
    <t xml:space="preserve">                     VVS, a.s. KE  zrážková voda - parkoviska</t>
  </si>
  <si>
    <t>Rozdiel</t>
  </si>
  <si>
    <t xml:space="preserve">        513002 Úvery dlhodobé - investičný</t>
  </si>
  <si>
    <t xml:space="preserve">              Rekonštr. vstupnej brány do Mestského parku</t>
  </si>
  <si>
    <t xml:space="preserve">        312001 Cestná doprava</t>
  </si>
  <si>
    <t xml:space="preserve">                     Zberný dvor</t>
  </si>
  <si>
    <t xml:space="preserve">        312001 Zlepšenie dopravno bezpeč.situácie</t>
  </si>
  <si>
    <t xml:space="preserve">        312001 Externé fitnes centrum</t>
  </si>
  <si>
    <t xml:space="preserve">        322002 Zberný dvor</t>
  </si>
  <si>
    <t xml:space="preserve">                     Zber a úprava  bio.rolož.odpadu</t>
  </si>
  <si>
    <t xml:space="preserve">        322002 Zber a úprava biol.rozlož.odpadu</t>
  </si>
  <si>
    <t xml:space="preserve">                     zlepšenie dopravno bezpeč.situácie</t>
  </si>
  <si>
    <t xml:space="preserve">                     Voľnočasové zóny </t>
  </si>
  <si>
    <t xml:space="preserve">                    Zelené oázy</t>
  </si>
  <si>
    <t xml:space="preserve">                     Detské ihrisko</t>
  </si>
  <si>
    <t xml:space="preserve">                     Amfiteáter</t>
  </si>
  <si>
    <t xml:space="preserve">                     parkovacie miesta</t>
  </si>
  <si>
    <t xml:space="preserve">                     rekonštrukcia chodníkov </t>
  </si>
  <si>
    <t xml:space="preserve">       04.4.3     Výstavba - projektová dokumentácia</t>
  </si>
  <si>
    <t xml:space="preserve">                     oprava budov,prevádz. náklady</t>
  </si>
  <si>
    <t xml:space="preserve">              Externé fitness centrum</t>
  </si>
  <si>
    <t>10.2.0.1   Zariadenia soc. služieb - denné centrá</t>
  </si>
  <si>
    <t xml:space="preserve">        139002 Príjem zo zrušených miestných poplat.</t>
  </si>
  <si>
    <t xml:space="preserve">        311 Grant NAFTA Gbely - rozvoj športu</t>
  </si>
  <si>
    <t>Rozpočet 2012 v tis.  EUR</t>
  </si>
  <si>
    <t xml:space="preserve">        292006 Poistné - náhrady plnenia</t>
  </si>
  <si>
    <t xml:space="preserve">        312001 Voľby do NR SR</t>
  </si>
  <si>
    <t xml:space="preserve">        312001 Slovenský červený kríž</t>
  </si>
  <si>
    <t xml:space="preserve">        312001 MPSVaR - Stredisko osobnej hygieny</t>
  </si>
  <si>
    <t xml:space="preserve">        312001 MPSVaR - palivové drevo</t>
  </si>
  <si>
    <t xml:space="preserve">        312001 MPSVaR - denné centrum č. 3</t>
  </si>
  <si>
    <t xml:space="preserve">        312001 MK SR - Hrad Parič</t>
  </si>
  <si>
    <t xml:space="preserve">        321      Granty - Nadácia Pontis - Nová zeleň</t>
  </si>
  <si>
    <t xml:space="preserve">       01.6.0     Voľby do NR SR</t>
  </si>
  <si>
    <t>10.2.0.2   Opatrovateľská služba - SČK</t>
  </si>
  <si>
    <t xml:space="preserve">              Hrad  Parič</t>
  </si>
  <si>
    <t xml:space="preserve">                     Nová zeleň na sídlisku viac deti na piesk.</t>
  </si>
  <si>
    <t xml:space="preserve">                     Mestský park</t>
  </si>
  <si>
    <t xml:space="preserve">       06.4.0     Verejné osvetlenie</t>
  </si>
  <si>
    <t xml:space="preserve">                     rekonštrukcia budov</t>
  </si>
  <si>
    <t xml:space="preserve">              predškolská výchova - MŠ Mier</t>
  </si>
  <si>
    <t xml:space="preserve">                     prenájom pozemku Matuchová</t>
  </si>
  <si>
    <t xml:space="preserve">              Oprava športových zariadení</t>
  </si>
  <si>
    <t>09.5.0.2  CVČ T. G. Masaryka</t>
  </si>
  <si>
    <t xml:space="preserve">        322001 Na školstvo - ZŠ Gorkého </t>
  </si>
  <si>
    <t xml:space="preserve">               ZŠ - odvod výnosu z účtu</t>
  </si>
  <si>
    <t xml:space="preserve">        322008 ObÚ KE - kamerový systém</t>
  </si>
  <si>
    <t>Rozpočet 2012 v tis. EUR</t>
  </si>
  <si>
    <t xml:space="preserve">Návrh rozpočtového opatrenia č. 2 zmeny rozpočtu  na rok 2012  -  VÝDAVKOVÁ  ČASŤ </t>
  </si>
  <si>
    <t xml:space="preserve">Návrh rozpočtového opatrenia č. 2 zmeny rozpočtu  na rok 2012 -  PRÍJMOVÁ  ČASŤ </t>
  </si>
  <si>
    <t>Zmena č.2 Rozpočet 2012 v tis.  EUR</t>
  </si>
  <si>
    <t xml:space="preserve">        239002 Z vratiek - Bytový podnik</t>
  </si>
  <si>
    <t xml:space="preserve">        456002  Iné príjmové finančné operácie</t>
  </si>
  <si>
    <t xml:space="preserve">        311 Grant VVS,a.s. - Dni mesta TV</t>
  </si>
  <si>
    <t xml:space="preserve">       04.2.1.9  Vodné hospodárstvo</t>
  </si>
  <si>
    <t xml:space="preserve">        133003 Daň za nevyherné hracie prístroje</t>
  </si>
  <si>
    <t>VÝDAVKY SPOLU</t>
  </si>
</sst>
</file>

<file path=xl/styles.xml><?xml version="1.0" encoding="utf-8"?>
<styleSheet xmlns="http://schemas.openxmlformats.org/spreadsheetml/2006/main">
  <numFmts count="1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000"/>
    <numFmt numFmtId="165" formatCode="0.000"/>
    <numFmt numFmtId="166" formatCode="0.0"/>
    <numFmt numFmtId="167" formatCode="0.00000"/>
    <numFmt numFmtId="168" formatCode="0.0000000"/>
    <numFmt numFmtId="169" formatCode="0.000000"/>
    <numFmt numFmtId="170" formatCode="[$-41B]d\.\ mmmm\ yyyy"/>
  </numFmts>
  <fonts count="37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10"/>
      <color indexed="9"/>
      <name val="Arial CE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>
        <color indexed="63"/>
      </top>
      <bottom/>
    </border>
    <border>
      <left style="medium"/>
      <right style="thin"/>
      <top style="medium"/>
      <bottom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/>
      <bottom>
        <color indexed="63"/>
      </bottom>
    </border>
    <border>
      <left style="medium"/>
      <right style="medium"/>
      <top>
        <color indexed="63"/>
      </top>
      <bottom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4" borderId="8" applyNumberFormat="0" applyAlignment="0" applyProtection="0"/>
    <xf numFmtId="0" fontId="33" fillId="25" borderId="8" applyNumberFormat="0" applyAlignment="0" applyProtection="0"/>
    <xf numFmtId="0" fontId="34" fillId="25" borderId="9" applyNumberFormat="0" applyAlignment="0" applyProtection="0"/>
    <xf numFmtId="0" fontId="3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 wrapText="1" readingOrder="1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33" borderId="0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2" fontId="2" fillId="34" borderId="13" xfId="0" applyNumberFormat="1" applyFont="1" applyFill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0" fillId="33" borderId="14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5" xfId="0" applyFont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14" fontId="0" fillId="33" borderId="17" xfId="0" applyNumberFormat="1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17" xfId="0" applyBorder="1" applyAlignment="1">
      <alignment/>
    </xf>
    <xf numFmtId="2" fontId="2" fillId="34" borderId="20" xfId="0" applyNumberFormat="1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2" fontId="2" fillId="34" borderId="22" xfId="0" applyNumberFormat="1" applyFont="1" applyFill="1" applyBorder="1" applyAlignment="1">
      <alignment/>
    </xf>
    <xf numFmtId="2" fontId="0" fillId="33" borderId="23" xfId="0" applyNumberFormat="1" applyFont="1" applyFill="1" applyBorder="1" applyAlignment="1">
      <alignment/>
    </xf>
    <xf numFmtId="2" fontId="0" fillId="0" borderId="24" xfId="0" applyNumberFormat="1" applyBorder="1" applyAlignment="1">
      <alignment/>
    </xf>
    <xf numFmtId="2" fontId="0" fillId="0" borderId="24" xfId="0" applyNumberFormat="1" applyFont="1" applyBorder="1" applyAlignment="1">
      <alignment/>
    </xf>
    <xf numFmtId="2" fontId="0" fillId="0" borderId="23" xfId="0" applyNumberFormat="1" applyBorder="1" applyAlignment="1">
      <alignment/>
    </xf>
    <xf numFmtId="2" fontId="0" fillId="33" borderId="24" xfId="0" applyNumberFormat="1" applyFont="1" applyFill="1" applyBorder="1" applyAlignment="1">
      <alignment/>
    </xf>
    <xf numFmtId="2" fontId="0" fillId="0" borderId="24" xfId="0" applyNumberFormat="1" applyFont="1" applyBorder="1" applyAlignment="1">
      <alignment/>
    </xf>
    <xf numFmtId="2" fontId="0" fillId="0" borderId="25" xfId="0" applyNumberFormat="1" applyBorder="1" applyAlignment="1">
      <alignment/>
    </xf>
    <xf numFmtId="2" fontId="0" fillId="33" borderId="26" xfId="0" applyNumberFormat="1" applyFont="1" applyFill="1" applyBorder="1" applyAlignment="1">
      <alignment/>
    </xf>
    <xf numFmtId="2" fontId="0" fillId="0" borderId="23" xfId="0" applyNumberFormat="1" applyFont="1" applyBorder="1" applyAlignment="1">
      <alignment/>
    </xf>
    <xf numFmtId="2" fontId="0" fillId="33" borderId="25" xfId="0" applyNumberFormat="1" applyFont="1" applyFill="1" applyBorder="1" applyAlignment="1">
      <alignment/>
    </xf>
    <xf numFmtId="2" fontId="0" fillId="33" borderId="24" xfId="0" applyNumberFormat="1" applyFill="1" applyBorder="1" applyAlignment="1">
      <alignment/>
    </xf>
    <xf numFmtId="2" fontId="2" fillId="34" borderId="27" xfId="0" applyNumberFormat="1" applyFont="1" applyFill="1" applyBorder="1" applyAlignment="1">
      <alignment/>
    </xf>
    <xf numFmtId="0" fontId="0" fillId="0" borderId="15" xfId="0" applyBorder="1" applyAlignment="1">
      <alignment/>
    </xf>
    <xf numFmtId="0" fontId="2" fillId="0" borderId="12" xfId="0" applyFont="1" applyBorder="1" applyAlignment="1">
      <alignment/>
    </xf>
    <xf numFmtId="2" fontId="2" fillId="33" borderId="28" xfId="0" applyNumberFormat="1" applyFont="1" applyFill="1" applyBorder="1" applyAlignment="1">
      <alignment/>
    </xf>
    <xf numFmtId="2" fontId="2" fillId="33" borderId="29" xfId="0" applyNumberFormat="1" applyFont="1" applyFill="1" applyBorder="1" applyAlignment="1">
      <alignment/>
    </xf>
    <xf numFmtId="2" fontId="2" fillId="34" borderId="30" xfId="0" applyNumberFormat="1" applyFont="1" applyFill="1" applyBorder="1" applyAlignment="1">
      <alignment/>
    </xf>
    <xf numFmtId="2" fontId="0" fillId="33" borderId="31" xfId="0" applyNumberFormat="1" applyFont="1" applyFill="1" applyBorder="1" applyAlignment="1">
      <alignment/>
    </xf>
    <xf numFmtId="2" fontId="0" fillId="0" borderId="32" xfId="0" applyNumberFormat="1" applyFont="1" applyBorder="1" applyAlignment="1">
      <alignment/>
    </xf>
    <xf numFmtId="2" fontId="0" fillId="0" borderId="33" xfId="0" applyNumberFormat="1" applyFont="1" applyBorder="1" applyAlignment="1">
      <alignment/>
    </xf>
    <xf numFmtId="2" fontId="0" fillId="33" borderId="33" xfId="0" applyNumberFormat="1" applyFont="1" applyFill="1" applyBorder="1" applyAlignment="1">
      <alignment/>
    </xf>
    <xf numFmtId="2" fontId="0" fillId="33" borderId="34" xfId="0" applyNumberFormat="1" applyFont="1" applyFill="1" applyBorder="1" applyAlignment="1">
      <alignment/>
    </xf>
    <xf numFmtId="2" fontId="0" fillId="33" borderId="35" xfId="0" applyNumberFormat="1" applyFont="1" applyFill="1" applyBorder="1" applyAlignment="1">
      <alignment/>
    </xf>
    <xf numFmtId="2" fontId="0" fillId="33" borderId="36" xfId="0" applyNumberFormat="1" applyFont="1" applyFill="1" applyBorder="1" applyAlignment="1">
      <alignment/>
    </xf>
    <xf numFmtId="2" fontId="2" fillId="0" borderId="37" xfId="0" applyNumberFormat="1" applyFont="1" applyBorder="1" applyAlignment="1">
      <alignment/>
    </xf>
    <xf numFmtId="2" fontId="2" fillId="0" borderId="38" xfId="0" applyNumberFormat="1" applyFont="1" applyBorder="1" applyAlignment="1">
      <alignment/>
    </xf>
    <xf numFmtId="2" fontId="2" fillId="0" borderId="33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2" fontId="2" fillId="0" borderId="40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0" fillId="34" borderId="22" xfId="0" applyNumberFormat="1" applyFont="1" applyFill="1" applyBorder="1" applyAlignment="1">
      <alignment/>
    </xf>
    <xf numFmtId="2" fontId="0" fillId="0" borderId="32" xfId="0" applyNumberFormat="1" applyBorder="1" applyAlignment="1">
      <alignment/>
    </xf>
    <xf numFmtId="2" fontId="0" fillId="0" borderId="39" xfId="0" applyNumberFormat="1" applyBorder="1" applyAlignment="1">
      <alignment/>
    </xf>
    <xf numFmtId="2" fontId="0" fillId="0" borderId="24" xfId="0" applyNumberFormat="1" applyBorder="1" applyAlignment="1">
      <alignment horizontal="center"/>
    </xf>
    <xf numFmtId="2" fontId="0" fillId="0" borderId="42" xfId="0" applyNumberFormat="1" applyBorder="1" applyAlignment="1">
      <alignment/>
    </xf>
    <xf numFmtId="2" fontId="0" fillId="33" borderId="0" xfId="0" applyNumberFormat="1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2" fontId="3" fillId="33" borderId="43" xfId="0" applyNumberFormat="1" applyFont="1" applyFill="1" applyBorder="1" applyAlignment="1">
      <alignment/>
    </xf>
    <xf numFmtId="2" fontId="0" fillId="0" borderId="44" xfId="0" applyNumberFormat="1" applyFont="1" applyBorder="1" applyAlignment="1">
      <alignment/>
    </xf>
    <xf numFmtId="2" fontId="0" fillId="0" borderId="26" xfId="0" applyNumberFormat="1" applyFont="1" applyBorder="1" applyAlignment="1">
      <alignment/>
    </xf>
    <xf numFmtId="0" fontId="0" fillId="0" borderId="14" xfId="0" applyFont="1" applyBorder="1" applyAlignment="1">
      <alignment/>
    </xf>
    <xf numFmtId="2" fontId="2" fillId="0" borderId="45" xfId="0" applyNumberFormat="1" applyFont="1" applyBorder="1" applyAlignment="1">
      <alignment/>
    </xf>
    <xf numFmtId="0" fontId="2" fillId="0" borderId="22" xfId="0" applyFont="1" applyBorder="1" applyAlignment="1">
      <alignment horizontal="center" vertical="center" wrapText="1"/>
    </xf>
    <xf numFmtId="2" fontId="0" fillId="0" borderId="46" xfId="0" applyNumberFormat="1" applyBorder="1" applyAlignment="1">
      <alignment/>
    </xf>
    <xf numFmtId="2" fontId="0" fillId="34" borderId="47" xfId="0" applyNumberFormat="1" applyFont="1" applyFill="1" applyBorder="1" applyAlignment="1">
      <alignment/>
    </xf>
    <xf numFmtId="2" fontId="0" fillId="34" borderId="48" xfId="0" applyNumberFormat="1" applyFont="1" applyFill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34" borderId="11" xfId="0" applyFont="1" applyFill="1" applyBorder="1" applyAlignment="1">
      <alignment/>
    </xf>
    <xf numFmtId="0" fontId="0" fillId="33" borderId="49" xfId="0" applyFont="1" applyFill="1" applyBorder="1" applyAlignment="1">
      <alignment/>
    </xf>
    <xf numFmtId="2" fontId="0" fillId="0" borderId="49" xfId="0" applyNumberFormat="1" applyBorder="1" applyAlignment="1">
      <alignment/>
    </xf>
    <xf numFmtId="0" fontId="0" fillId="0" borderId="50" xfId="0" applyBorder="1" applyAlignment="1">
      <alignment/>
    </xf>
    <xf numFmtId="14" fontId="0" fillId="0" borderId="50" xfId="0" applyNumberFormat="1" applyBorder="1" applyAlignment="1">
      <alignment/>
    </xf>
    <xf numFmtId="2" fontId="0" fillId="0" borderId="50" xfId="0" applyNumberFormat="1" applyBorder="1" applyAlignment="1">
      <alignment/>
    </xf>
    <xf numFmtId="2" fontId="0" fillId="0" borderId="51" xfId="0" applyNumberFormat="1" applyBorder="1" applyAlignment="1">
      <alignment/>
    </xf>
    <xf numFmtId="2" fontId="0" fillId="35" borderId="12" xfId="0" applyNumberFormat="1" applyFill="1" applyBorder="1" applyAlignment="1">
      <alignment/>
    </xf>
    <xf numFmtId="2" fontId="0" fillId="0" borderId="52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21" xfId="0" applyNumberFormat="1" applyBorder="1" applyAlignment="1">
      <alignment/>
    </xf>
    <xf numFmtId="0" fontId="2" fillId="34" borderId="13" xfId="0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/>
    </xf>
    <xf numFmtId="2" fontId="0" fillId="34" borderId="53" xfId="0" applyNumberFormat="1" applyFont="1" applyFill="1" applyBorder="1" applyAlignment="1">
      <alignment/>
    </xf>
    <xf numFmtId="2" fontId="0" fillId="34" borderId="13" xfId="0" applyNumberFormat="1" applyFont="1" applyFill="1" applyBorder="1" applyAlignment="1">
      <alignment/>
    </xf>
    <xf numFmtId="2" fontId="0" fillId="34" borderId="54" xfId="0" applyNumberFormat="1" applyFont="1" applyFill="1" applyBorder="1" applyAlignment="1">
      <alignment/>
    </xf>
    <xf numFmtId="2" fontId="2" fillId="33" borderId="55" xfId="0" applyNumberFormat="1" applyFont="1" applyFill="1" applyBorder="1" applyAlignment="1">
      <alignment/>
    </xf>
    <xf numFmtId="2" fontId="2" fillId="33" borderId="56" xfId="0" applyNumberFormat="1" applyFont="1" applyFill="1" applyBorder="1" applyAlignment="1">
      <alignment/>
    </xf>
    <xf numFmtId="2" fontId="2" fillId="33" borderId="57" xfId="0" applyNumberFormat="1" applyFont="1" applyFill="1" applyBorder="1" applyAlignment="1">
      <alignment/>
    </xf>
    <xf numFmtId="2" fontId="0" fillId="0" borderId="35" xfId="0" applyNumberFormat="1" applyFont="1" applyBorder="1" applyAlignment="1">
      <alignment/>
    </xf>
    <xf numFmtId="2" fontId="0" fillId="0" borderId="34" xfId="0" applyNumberFormat="1" applyFont="1" applyBorder="1" applyAlignment="1">
      <alignment/>
    </xf>
    <xf numFmtId="2" fontId="0" fillId="0" borderId="25" xfId="0" applyNumberFormat="1" applyFont="1" applyBorder="1" applyAlignment="1">
      <alignment/>
    </xf>
    <xf numFmtId="2" fontId="0" fillId="0" borderId="17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2" fillId="34" borderId="12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0" fontId="2" fillId="0" borderId="11" xfId="0" applyFont="1" applyBorder="1" applyAlignment="1">
      <alignment wrapText="1"/>
    </xf>
    <xf numFmtId="2" fontId="0" fillId="34" borderId="11" xfId="0" applyNumberFormat="1" applyFont="1" applyFill="1" applyBorder="1" applyAlignment="1">
      <alignment/>
    </xf>
    <xf numFmtId="2" fontId="0" fillId="33" borderId="49" xfId="0" applyNumberFormat="1" applyFont="1" applyFill="1" applyBorder="1" applyAlignment="1">
      <alignment/>
    </xf>
    <xf numFmtId="2" fontId="2" fillId="34" borderId="11" xfId="0" applyNumberFormat="1" applyFont="1" applyFill="1" applyBorder="1" applyAlignment="1">
      <alignment/>
    </xf>
    <xf numFmtId="2" fontId="0" fillId="0" borderId="50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2" fontId="0" fillId="0" borderId="58" xfId="0" applyNumberFormat="1" applyBorder="1" applyAlignment="1">
      <alignment/>
    </xf>
    <xf numFmtId="2" fontId="2" fillId="0" borderId="51" xfId="0" applyNumberFormat="1" applyFont="1" applyBorder="1" applyAlignment="1">
      <alignment/>
    </xf>
    <xf numFmtId="2" fontId="0" fillId="33" borderId="50" xfId="0" applyNumberFormat="1" applyFont="1" applyFill="1" applyBorder="1" applyAlignment="1">
      <alignment/>
    </xf>
    <xf numFmtId="2" fontId="0" fillId="33" borderId="52" xfId="0" applyNumberFormat="1" applyFont="1" applyFill="1" applyBorder="1" applyAlignment="1">
      <alignment/>
    </xf>
    <xf numFmtId="2" fontId="2" fillId="0" borderId="55" xfId="0" applyNumberFormat="1" applyFont="1" applyBorder="1" applyAlignment="1">
      <alignment/>
    </xf>
    <xf numFmtId="2" fontId="2" fillId="0" borderId="28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2" fontId="2" fillId="0" borderId="57" xfId="0" applyNumberFormat="1" applyFont="1" applyBorder="1" applyAlignment="1">
      <alignment/>
    </xf>
    <xf numFmtId="2" fontId="0" fillId="33" borderId="51" xfId="0" applyNumberFormat="1" applyFont="1" applyFill="1" applyBorder="1" applyAlignment="1">
      <alignment/>
    </xf>
    <xf numFmtId="2" fontId="0" fillId="0" borderId="49" xfId="0" applyNumberFormat="1" applyFont="1" applyBorder="1" applyAlignment="1">
      <alignment/>
    </xf>
    <xf numFmtId="2" fontId="0" fillId="0" borderId="51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2" fontId="0" fillId="0" borderId="59" xfId="0" applyNumberFormat="1" applyBorder="1" applyAlignment="1">
      <alignment/>
    </xf>
    <xf numFmtId="0" fontId="2" fillId="0" borderId="60" xfId="0" applyFont="1" applyBorder="1" applyAlignment="1">
      <alignment wrapText="1"/>
    </xf>
    <xf numFmtId="0" fontId="2" fillId="0" borderId="61" xfId="0" applyFont="1" applyFill="1" applyBorder="1" applyAlignment="1">
      <alignment vertical="center" wrapText="1"/>
    </xf>
    <xf numFmtId="0" fontId="0" fillId="0" borderId="62" xfId="0" applyBorder="1" applyAlignment="1">
      <alignment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55" xfId="0" applyFont="1" applyBorder="1" applyAlignment="1">
      <alignment vertical="center" wrapText="1"/>
    </xf>
    <xf numFmtId="0" fontId="2" fillId="0" borderId="64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22" xfId="0" applyFont="1" applyBorder="1" applyAlignment="1">
      <alignment wrapText="1"/>
    </xf>
    <xf numFmtId="2" fontId="0" fillId="0" borderId="65" xfId="0" applyNumberFormat="1" applyBorder="1" applyAlignment="1">
      <alignment/>
    </xf>
    <xf numFmtId="2" fontId="0" fillId="0" borderId="66" xfId="0" applyNumberFormat="1" applyBorder="1" applyAlignment="1">
      <alignment/>
    </xf>
    <xf numFmtId="2" fontId="0" fillId="0" borderId="67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33" borderId="68" xfId="0" applyNumberFormat="1" applyFont="1" applyFill="1" applyBorder="1" applyAlignment="1">
      <alignment/>
    </xf>
    <xf numFmtId="2" fontId="2" fillId="0" borderId="46" xfId="0" applyNumberFormat="1" applyFont="1" applyBorder="1" applyAlignment="1">
      <alignment/>
    </xf>
    <xf numFmtId="0" fontId="2" fillId="0" borderId="62" xfId="0" applyFont="1" applyFill="1" applyBorder="1" applyAlignment="1">
      <alignment vertical="center" wrapText="1"/>
    </xf>
    <xf numFmtId="2" fontId="0" fillId="33" borderId="59" xfId="0" applyNumberFormat="1" applyFill="1" applyBorder="1" applyAlignment="1">
      <alignment/>
    </xf>
    <xf numFmtId="2" fontId="0" fillId="33" borderId="23" xfId="0" applyNumberFormat="1" applyFont="1" applyFill="1" applyBorder="1" applyAlignment="1">
      <alignment/>
    </xf>
    <xf numFmtId="2" fontId="0" fillId="0" borderId="22" xfId="0" applyNumberFormat="1" applyFont="1" applyBorder="1" applyAlignment="1">
      <alignment/>
    </xf>
    <xf numFmtId="2" fontId="0" fillId="33" borderId="22" xfId="0" applyNumberFormat="1" applyFont="1" applyFill="1" applyBorder="1" applyAlignment="1">
      <alignment/>
    </xf>
    <xf numFmtId="2" fontId="0" fillId="33" borderId="65" xfId="0" applyNumberFormat="1" applyFill="1" applyBorder="1" applyAlignment="1">
      <alignment/>
    </xf>
    <xf numFmtId="0" fontId="2" fillId="34" borderId="20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wrapText="1"/>
    </xf>
    <xf numFmtId="2" fontId="0" fillId="34" borderId="69" xfId="0" applyNumberFormat="1" applyFont="1" applyFill="1" applyBorder="1" applyAlignment="1">
      <alignment/>
    </xf>
    <xf numFmtId="2" fontId="0" fillId="34" borderId="70" xfId="0" applyNumberFormat="1" applyFont="1" applyFill="1" applyBorder="1" applyAlignment="1">
      <alignment/>
    </xf>
    <xf numFmtId="0" fontId="2" fillId="0" borderId="20" xfId="0" applyFont="1" applyBorder="1" applyAlignment="1">
      <alignment horizontal="center" vertical="center"/>
    </xf>
    <xf numFmtId="2" fontId="0" fillId="0" borderId="71" xfId="0" applyNumberFormat="1" applyBorder="1" applyAlignment="1">
      <alignment/>
    </xf>
    <xf numFmtId="2" fontId="0" fillId="0" borderId="68" xfId="0" applyNumberFormat="1" applyBorder="1" applyAlignment="1">
      <alignment/>
    </xf>
    <xf numFmtId="2" fontId="0" fillId="0" borderId="71" xfId="0" applyNumberFormat="1" applyFont="1" applyBorder="1" applyAlignment="1">
      <alignment/>
    </xf>
    <xf numFmtId="2" fontId="0" fillId="0" borderId="72" xfId="0" applyNumberFormat="1" applyBorder="1" applyAlignment="1">
      <alignment/>
    </xf>
    <xf numFmtId="2" fontId="2" fillId="0" borderId="20" xfId="0" applyNumberFormat="1" applyFont="1" applyBorder="1" applyAlignment="1">
      <alignment/>
    </xf>
    <xf numFmtId="2" fontId="0" fillId="0" borderId="73" xfId="0" applyNumberFormat="1" applyBorder="1" applyAlignment="1">
      <alignment/>
    </xf>
    <xf numFmtId="2" fontId="0" fillId="0" borderId="74" xfId="0" applyNumberFormat="1" applyBorder="1" applyAlignment="1">
      <alignment/>
    </xf>
    <xf numFmtId="2" fontId="2" fillId="33" borderId="75" xfId="0" applyNumberFormat="1" applyFont="1" applyFill="1" applyBorder="1" applyAlignment="1">
      <alignment/>
    </xf>
    <xf numFmtId="2" fontId="0" fillId="33" borderId="74" xfId="0" applyNumberFormat="1" applyFont="1" applyFill="1" applyBorder="1" applyAlignment="1">
      <alignment/>
    </xf>
    <xf numFmtId="2" fontId="0" fillId="33" borderId="71" xfId="0" applyNumberFormat="1" applyFont="1" applyFill="1" applyBorder="1" applyAlignment="1">
      <alignment/>
    </xf>
    <xf numFmtId="2" fontId="0" fillId="33" borderId="72" xfId="0" applyNumberFormat="1" applyFont="1" applyFill="1" applyBorder="1" applyAlignment="1">
      <alignment/>
    </xf>
    <xf numFmtId="2" fontId="2" fillId="33" borderId="76" xfId="0" applyNumberFormat="1" applyFont="1" applyFill="1" applyBorder="1" applyAlignment="1">
      <alignment/>
    </xf>
    <xf numFmtId="2" fontId="2" fillId="33" borderId="59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2" fontId="0" fillId="0" borderId="26" xfId="0" applyNumberFormat="1" applyBorder="1" applyAlignment="1">
      <alignment/>
    </xf>
    <xf numFmtId="2" fontId="0" fillId="33" borderId="24" xfId="0" applyNumberFormat="1" applyFont="1" applyFill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34" borderId="20" xfId="0" applyFont="1" applyFill="1" applyBorder="1" applyAlignment="1">
      <alignment/>
    </xf>
    <xf numFmtId="0" fontId="0" fillId="33" borderId="74" xfId="0" applyFont="1" applyFill="1" applyBorder="1" applyAlignment="1">
      <alignment/>
    </xf>
    <xf numFmtId="0" fontId="0" fillId="0" borderId="74" xfId="0" applyBorder="1" applyAlignment="1">
      <alignment/>
    </xf>
    <xf numFmtId="0" fontId="0" fillId="0" borderId="71" xfId="0" applyBorder="1" applyAlignment="1">
      <alignment/>
    </xf>
    <xf numFmtId="0" fontId="0" fillId="0" borderId="75" xfId="0" applyBorder="1" applyAlignment="1">
      <alignment/>
    </xf>
    <xf numFmtId="2" fontId="0" fillId="0" borderId="28" xfId="0" applyNumberFormat="1" applyBorder="1" applyAlignment="1">
      <alignment/>
    </xf>
    <xf numFmtId="2" fontId="0" fillId="34" borderId="74" xfId="0" applyNumberFormat="1" applyFont="1" applyFill="1" applyBorder="1" applyAlignment="1">
      <alignment/>
    </xf>
    <xf numFmtId="2" fontId="0" fillId="34" borderId="71" xfId="0" applyNumberFormat="1" applyFont="1" applyFill="1" applyBorder="1" applyAlignment="1">
      <alignment/>
    </xf>
    <xf numFmtId="2" fontId="0" fillId="34" borderId="75" xfId="0" applyNumberFormat="1" applyFont="1" applyFill="1" applyBorder="1" applyAlignment="1">
      <alignment/>
    </xf>
    <xf numFmtId="2" fontId="0" fillId="34" borderId="30" xfId="0" applyNumberFormat="1" applyFont="1" applyFill="1" applyBorder="1" applyAlignment="1">
      <alignment/>
    </xf>
    <xf numFmtId="2" fontId="0" fillId="0" borderId="35" xfId="0" applyNumberFormat="1" applyBorder="1" applyAlignment="1">
      <alignment/>
    </xf>
    <xf numFmtId="2" fontId="0" fillId="0" borderId="33" xfId="0" applyNumberFormat="1" applyBorder="1" applyAlignment="1">
      <alignment/>
    </xf>
    <xf numFmtId="2" fontId="0" fillId="0" borderId="77" xfId="0" applyNumberFormat="1" applyBorder="1" applyAlignment="1">
      <alignment/>
    </xf>
    <xf numFmtId="2" fontId="0" fillId="33" borderId="78" xfId="0" applyNumberFormat="1" applyFont="1" applyFill="1" applyBorder="1" applyAlignment="1">
      <alignment/>
    </xf>
    <xf numFmtId="2" fontId="0" fillId="0" borderId="78" xfId="0" applyNumberFormat="1" applyBorder="1" applyAlignment="1">
      <alignment/>
    </xf>
    <xf numFmtId="2" fontId="0" fillId="0" borderId="69" xfId="0" applyNumberFormat="1" applyBorder="1" applyAlignment="1">
      <alignment/>
    </xf>
    <xf numFmtId="2" fontId="0" fillId="0" borderId="79" xfId="0" applyNumberFormat="1" applyBorder="1" applyAlignment="1">
      <alignment/>
    </xf>
    <xf numFmtId="2" fontId="0" fillId="0" borderId="76" xfId="0" applyNumberFormat="1" applyBorder="1" applyAlignment="1">
      <alignment/>
    </xf>
    <xf numFmtId="2" fontId="0" fillId="0" borderId="34" xfId="0" applyNumberFormat="1" applyBorder="1" applyAlignment="1">
      <alignment/>
    </xf>
    <xf numFmtId="2" fontId="0" fillId="0" borderId="36" xfId="0" applyNumberFormat="1" applyBorder="1" applyAlignment="1">
      <alignment/>
    </xf>
    <xf numFmtId="0" fontId="0" fillId="0" borderId="56" xfId="0" applyBorder="1" applyAlignment="1">
      <alignment/>
    </xf>
    <xf numFmtId="0" fontId="0" fillId="0" borderId="72" xfId="0" applyBorder="1" applyAlignment="1">
      <alignment/>
    </xf>
    <xf numFmtId="0" fontId="0" fillId="0" borderId="72" xfId="0" applyBorder="1" applyAlignment="1">
      <alignment horizontal="left"/>
    </xf>
    <xf numFmtId="2" fontId="0" fillId="0" borderId="75" xfId="0" applyNumberFormat="1" applyBorder="1" applyAlignment="1">
      <alignment/>
    </xf>
    <xf numFmtId="2" fontId="0" fillId="34" borderId="56" xfId="0" applyNumberFormat="1" applyFont="1" applyFill="1" applyBorder="1" applyAlignment="1">
      <alignment/>
    </xf>
    <xf numFmtId="2" fontId="0" fillId="34" borderId="68" xfId="0" applyNumberFormat="1" applyFont="1" applyFill="1" applyBorder="1" applyAlignment="1">
      <alignment/>
    </xf>
    <xf numFmtId="2" fontId="0" fillId="33" borderId="71" xfId="0" applyNumberFormat="1" applyFill="1" applyBorder="1" applyAlignment="1">
      <alignment/>
    </xf>
    <xf numFmtId="2" fontId="0" fillId="33" borderId="14" xfId="0" applyNumberFormat="1" applyFont="1" applyFill="1" applyBorder="1" applyAlignment="1">
      <alignment/>
    </xf>
    <xf numFmtId="2" fontId="0" fillId="33" borderId="16" xfId="0" applyNumberFormat="1" applyFont="1" applyFill="1" applyBorder="1" applyAlignment="1">
      <alignment/>
    </xf>
    <xf numFmtId="2" fontId="2" fillId="0" borderId="32" xfId="0" applyNumberFormat="1" applyFont="1" applyBorder="1" applyAlignment="1">
      <alignment/>
    </xf>
    <xf numFmtId="2" fontId="2" fillId="0" borderId="42" xfId="0" applyNumberFormat="1" applyFont="1" applyBorder="1" applyAlignment="1">
      <alignment/>
    </xf>
    <xf numFmtId="2" fontId="2" fillId="34" borderId="80" xfId="0" applyNumberFormat="1" applyFont="1" applyFill="1" applyBorder="1" applyAlignment="1">
      <alignment/>
    </xf>
    <xf numFmtId="2" fontId="2" fillId="34" borderId="69" xfId="0" applyNumberFormat="1" applyFont="1" applyFill="1" applyBorder="1" applyAlignment="1">
      <alignment/>
    </xf>
    <xf numFmtId="2" fontId="0" fillId="34" borderId="57" xfId="0" applyNumberFormat="1" applyFont="1" applyFill="1" applyBorder="1" applyAlignment="1">
      <alignment/>
    </xf>
    <xf numFmtId="2" fontId="0" fillId="36" borderId="32" xfId="0" applyNumberFormat="1" applyFont="1" applyFill="1" applyBorder="1" applyAlignment="1">
      <alignment/>
    </xf>
    <xf numFmtId="2" fontId="0" fillId="36" borderId="23" xfId="0" applyNumberFormat="1" applyFont="1" applyFill="1" applyBorder="1" applyAlignment="1">
      <alignment/>
    </xf>
    <xf numFmtId="2" fontId="0" fillId="36" borderId="49" xfId="0" applyNumberFormat="1" applyFont="1" applyFill="1" applyBorder="1" applyAlignment="1">
      <alignment/>
    </xf>
    <xf numFmtId="2" fontId="0" fillId="36" borderId="26" xfId="0" applyNumberFormat="1" applyFont="1" applyFill="1" applyBorder="1" applyAlignment="1">
      <alignment/>
    </xf>
    <xf numFmtId="2" fontId="0" fillId="36" borderId="24" xfId="0" applyNumberFormat="1" applyFont="1" applyFill="1" applyBorder="1" applyAlignment="1">
      <alignment/>
    </xf>
    <xf numFmtId="2" fontId="0" fillId="36" borderId="31" xfId="0" applyNumberFormat="1" applyFont="1" applyFill="1" applyBorder="1" applyAlignment="1">
      <alignment/>
    </xf>
    <xf numFmtId="2" fontId="0" fillId="36" borderId="50" xfId="0" applyNumberFormat="1" applyFont="1" applyFill="1" applyBorder="1" applyAlignment="1">
      <alignment/>
    </xf>
    <xf numFmtId="2" fontId="0" fillId="36" borderId="39" xfId="0" applyNumberFormat="1" applyFont="1" applyFill="1" applyBorder="1" applyAlignment="1">
      <alignment/>
    </xf>
    <xf numFmtId="2" fontId="0" fillId="36" borderId="23" xfId="0" applyNumberFormat="1" applyFont="1" applyFill="1" applyBorder="1" applyAlignment="1">
      <alignment/>
    </xf>
    <xf numFmtId="2" fontId="0" fillId="36" borderId="25" xfId="0" applyNumberFormat="1" applyFont="1" applyFill="1" applyBorder="1" applyAlignment="1">
      <alignment/>
    </xf>
    <xf numFmtId="2" fontId="0" fillId="36" borderId="51" xfId="0" applyNumberFormat="1" applyFont="1" applyFill="1" applyBorder="1" applyAlignment="1">
      <alignment/>
    </xf>
    <xf numFmtId="2" fontId="0" fillId="36" borderId="34" xfId="0" applyNumberFormat="1" applyFont="1" applyFill="1" applyBorder="1" applyAlignment="1">
      <alignment/>
    </xf>
    <xf numFmtId="2" fontId="0" fillId="36" borderId="35" xfId="0" applyNumberFormat="1" applyFont="1" applyFill="1" applyBorder="1" applyAlignment="1">
      <alignment/>
    </xf>
    <xf numFmtId="2" fontId="0" fillId="36" borderId="33" xfId="0" applyNumberFormat="1" applyFont="1" applyFill="1" applyBorder="1" applyAlignment="1">
      <alignment/>
    </xf>
    <xf numFmtId="2" fontId="0" fillId="36" borderId="50" xfId="0" applyNumberFormat="1" applyFont="1" applyFill="1" applyBorder="1" applyAlignment="1">
      <alignment/>
    </xf>
    <xf numFmtId="2" fontId="0" fillId="16" borderId="59" xfId="0" applyNumberFormat="1" applyFill="1" applyBorder="1" applyAlignment="1">
      <alignment/>
    </xf>
    <xf numFmtId="2" fontId="0" fillId="16" borderId="24" xfId="0" applyNumberFormat="1" applyFill="1" applyBorder="1" applyAlignment="1">
      <alignment/>
    </xf>
    <xf numFmtId="2" fontId="0" fillId="16" borderId="33" xfId="0" applyNumberFormat="1" applyFill="1" applyBorder="1" applyAlignment="1">
      <alignment/>
    </xf>
    <xf numFmtId="2" fontId="0" fillId="16" borderId="33" xfId="0" applyNumberFormat="1" applyFont="1" applyFill="1" applyBorder="1" applyAlignment="1">
      <alignment/>
    </xf>
    <xf numFmtId="2" fontId="0" fillId="16" borderId="24" xfId="0" applyNumberFormat="1" applyFont="1" applyFill="1" applyBorder="1" applyAlignment="1">
      <alignment/>
    </xf>
    <xf numFmtId="2" fontId="0" fillId="16" borderId="49" xfId="0" applyNumberFormat="1" applyFont="1" applyFill="1" applyBorder="1" applyAlignment="1">
      <alignment/>
    </xf>
    <xf numFmtId="2" fontId="0" fillId="16" borderId="66" xfId="0" applyNumberFormat="1" applyFill="1" applyBorder="1" applyAlignment="1">
      <alignment/>
    </xf>
    <xf numFmtId="2" fontId="0" fillId="16" borderId="35" xfId="0" applyNumberFormat="1" applyFont="1" applyFill="1" applyBorder="1" applyAlignment="1">
      <alignment/>
    </xf>
    <xf numFmtId="2" fontId="0" fillId="16" borderId="23" xfId="0" applyNumberFormat="1" applyFont="1" applyFill="1" applyBorder="1" applyAlignment="1">
      <alignment/>
    </xf>
    <xf numFmtId="0" fontId="0" fillId="36" borderId="0" xfId="0" applyFill="1" applyBorder="1" applyAlignment="1">
      <alignment/>
    </xf>
    <xf numFmtId="2" fontId="0" fillId="36" borderId="24" xfId="0" applyNumberFormat="1" applyFill="1" applyBorder="1" applyAlignment="1">
      <alignment/>
    </xf>
    <xf numFmtId="2" fontId="0" fillId="36" borderId="59" xfId="0" applyNumberFormat="1" applyFill="1" applyBorder="1" applyAlignment="1">
      <alignment/>
    </xf>
    <xf numFmtId="0" fontId="0" fillId="0" borderId="71" xfId="0" applyBorder="1" applyAlignment="1">
      <alignment/>
    </xf>
    <xf numFmtId="2" fontId="0" fillId="36" borderId="24" xfId="0" applyNumberFormat="1" applyFont="1" applyFill="1" applyBorder="1" applyAlignment="1">
      <alignment/>
    </xf>
    <xf numFmtId="2" fontId="0" fillId="36" borderId="33" xfId="0" applyNumberFormat="1" applyFill="1" applyBorder="1" applyAlignment="1">
      <alignment/>
    </xf>
    <xf numFmtId="2" fontId="0" fillId="36" borderId="33" xfId="0" applyNumberFormat="1" applyFont="1" applyFill="1" applyBorder="1" applyAlignment="1">
      <alignment/>
    </xf>
    <xf numFmtId="2" fontId="0" fillId="36" borderId="25" xfId="0" applyNumberFormat="1" applyFill="1" applyBorder="1" applyAlignment="1">
      <alignment/>
    </xf>
    <xf numFmtId="2" fontId="0" fillId="36" borderId="26" xfId="0" applyNumberFormat="1" applyFill="1" applyBorder="1" applyAlignment="1">
      <alignment/>
    </xf>
    <xf numFmtId="2" fontId="0" fillId="36" borderId="66" xfId="0" applyNumberFormat="1" applyFill="1" applyBorder="1" applyAlignment="1">
      <alignment/>
    </xf>
    <xf numFmtId="2" fontId="0" fillId="16" borderId="52" xfId="0" applyNumberFormat="1" applyFont="1" applyFill="1" applyBorder="1" applyAlignment="1">
      <alignment/>
    </xf>
    <xf numFmtId="2" fontId="0" fillId="16" borderId="65" xfId="0" applyNumberFormat="1" applyFill="1" applyBorder="1" applyAlignment="1">
      <alignment/>
    </xf>
    <xf numFmtId="2" fontId="0" fillId="36" borderId="53" xfId="0" applyNumberFormat="1" applyFont="1" applyFill="1" applyBorder="1" applyAlignment="1">
      <alignment/>
    </xf>
    <xf numFmtId="2" fontId="0" fillId="36" borderId="42" xfId="0" applyNumberFormat="1" applyFont="1" applyFill="1" applyBorder="1" applyAlignment="1">
      <alignment/>
    </xf>
    <xf numFmtId="2" fontId="0" fillId="36" borderId="65" xfId="0" applyNumberFormat="1" applyFill="1" applyBorder="1" applyAlignment="1">
      <alignment/>
    </xf>
    <xf numFmtId="2" fontId="0" fillId="36" borderId="52" xfId="0" applyNumberFormat="1" applyFont="1" applyFill="1" applyBorder="1" applyAlignment="1">
      <alignment/>
    </xf>
    <xf numFmtId="2" fontId="0" fillId="16" borderId="24" xfId="0" applyNumberFormat="1" applyFont="1" applyFill="1" applyBorder="1" applyAlignment="1">
      <alignment/>
    </xf>
    <xf numFmtId="2" fontId="0" fillId="16" borderId="27" xfId="0" applyNumberFormat="1" applyFont="1" applyFill="1" applyBorder="1" applyAlignment="1">
      <alignment/>
    </xf>
    <xf numFmtId="2" fontId="0" fillId="16" borderId="22" xfId="0" applyNumberFormat="1" applyFont="1" applyFill="1" applyBorder="1" applyAlignment="1">
      <alignment/>
    </xf>
    <xf numFmtId="2" fontId="0" fillId="16" borderId="62" xfId="0" applyNumberFormat="1" applyFill="1" applyBorder="1" applyAlignment="1">
      <alignment/>
    </xf>
    <xf numFmtId="2" fontId="0" fillId="16" borderId="26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0" fillId="37" borderId="48" xfId="0" applyNumberFormat="1" applyFont="1" applyFill="1" applyBorder="1" applyAlignment="1">
      <alignment/>
    </xf>
    <xf numFmtId="2" fontId="0" fillId="37" borderId="53" xfId="0" applyNumberFormat="1" applyFont="1" applyFill="1" applyBorder="1" applyAlignment="1">
      <alignment/>
    </xf>
    <xf numFmtId="2" fontId="2" fillId="37" borderId="20" xfId="0" applyNumberFormat="1" applyFont="1" applyFill="1" applyBorder="1" applyAlignment="1">
      <alignment/>
    </xf>
    <xf numFmtId="2" fontId="2" fillId="37" borderId="62" xfId="0" applyNumberFormat="1" applyFont="1" applyFill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7"/>
  <sheetViews>
    <sheetView tabSelected="1" zoomScalePageLayoutView="0" workbookViewId="0" topLeftCell="A73">
      <selection activeCell="I111" sqref="I111"/>
    </sheetView>
  </sheetViews>
  <sheetFormatPr defaultColWidth="9.00390625" defaultRowHeight="12.75"/>
  <cols>
    <col min="1" max="1" width="44.125" style="0" customWidth="1"/>
    <col min="2" max="2" width="12.00390625" style="0" customWidth="1"/>
    <col min="3" max="3" width="10.375" style="0" customWidth="1"/>
    <col min="4" max="4" width="8.00390625" style="0" customWidth="1"/>
    <col min="5" max="5" width="10.375" style="0" customWidth="1"/>
    <col min="6" max="6" width="8.125" style="0" customWidth="1"/>
    <col min="7" max="7" width="7.75390625" style="0" customWidth="1"/>
    <col min="8" max="8" width="8.75390625" style="0" customWidth="1"/>
  </cols>
  <sheetData>
    <row r="1" spans="1:4" ht="45" customHeight="1" thickBot="1">
      <c r="A1" s="4" t="s">
        <v>241</v>
      </c>
      <c r="B1" s="4"/>
      <c r="C1" s="3"/>
      <c r="D1" s="3"/>
    </row>
    <row r="2" spans="1:9" ht="62.25" customHeight="1" thickBot="1">
      <c r="A2" s="13" t="s">
        <v>0</v>
      </c>
      <c r="B2" s="146" t="s">
        <v>216</v>
      </c>
      <c r="C2" s="146" t="s">
        <v>242</v>
      </c>
      <c r="D2" s="7" t="s">
        <v>103</v>
      </c>
      <c r="E2" s="8" t="s">
        <v>104</v>
      </c>
      <c r="F2" s="9" t="s">
        <v>105</v>
      </c>
      <c r="G2" s="7" t="s">
        <v>104</v>
      </c>
      <c r="H2" s="104" t="s">
        <v>126</v>
      </c>
      <c r="I2" s="140" t="s">
        <v>193</v>
      </c>
    </row>
    <row r="3" spans="1:9" ht="35.25" customHeight="1" thickBot="1">
      <c r="A3" s="150"/>
      <c r="B3" s="167"/>
      <c r="C3" s="147"/>
      <c r="D3" s="132" t="s">
        <v>116</v>
      </c>
      <c r="E3" s="73" t="s">
        <v>115</v>
      </c>
      <c r="F3" s="73" t="s">
        <v>116</v>
      </c>
      <c r="G3" s="73" t="s">
        <v>115</v>
      </c>
      <c r="H3" s="104"/>
      <c r="I3" s="125"/>
    </row>
    <row r="4" spans="1:9" ht="13.5" thickBot="1">
      <c r="A4" s="168" t="s">
        <v>1</v>
      </c>
      <c r="B4" s="90">
        <f>B5+B7+B14</f>
        <v>6619.900000000001</v>
      </c>
      <c r="C4" s="27">
        <f>D4+E4+F4+G4+H4</f>
        <v>6647.900000000001</v>
      </c>
      <c r="D4" s="177">
        <f>D5+D7+D14</f>
        <v>0</v>
      </c>
      <c r="E4" s="30">
        <f>E5+E7+E14</f>
        <v>6647.900000000001</v>
      </c>
      <c r="F4" s="61">
        <f>F5+F7+F14</f>
        <v>0</v>
      </c>
      <c r="G4" s="61">
        <f>G5+G7+G14</f>
        <v>0</v>
      </c>
      <c r="H4" s="105">
        <f>H5+H7+H14</f>
        <v>0</v>
      </c>
      <c r="I4" s="250">
        <f aca="true" t="shared" si="0" ref="I4:I70">C4-B4</f>
        <v>28</v>
      </c>
    </row>
    <row r="5" spans="1:9" ht="12.75">
      <c r="A5" s="169" t="s">
        <v>32</v>
      </c>
      <c r="B5" s="48">
        <f>B6</f>
        <v>5175</v>
      </c>
      <c r="C5" s="174">
        <f>D5+E5+F5+G5+H5</f>
        <v>5175</v>
      </c>
      <c r="D5" s="53"/>
      <c r="E5" s="31">
        <f>E6</f>
        <v>5175</v>
      </c>
      <c r="F5" s="31"/>
      <c r="G5" s="31"/>
      <c r="H5" s="106"/>
      <c r="I5" s="135">
        <f t="shared" si="0"/>
        <v>0</v>
      </c>
    </row>
    <row r="6" spans="1:9" ht="12.75">
      <c r="A6" s="170" t="s">
        <v>2</v>
      </c>
      <c r="B6" s="173">
        <v>5175</v>
      </c>
      <c r="C6" s="174">
        <f>D6+E6+F6+G6+H6</f>
        <v>5175</v>
      </c>
      <c r="D6" s="178"/>
      <c r="E6" s="142">
        <v>5175</v>
      </c>
      <c r="F6" s="39"/>
      <c r="G6" s="34"/>
      <c r="H6" s="80"/>
      <c r="I6" s="141">
        <f t="shared" si="0"/>
        <v>0</v>
      </c>
    </row>
    <row r="7" spans="1:9" ht="12.75">
      <c r="A7" s="171" t="s">
        <v>3</v>
      </c>
      <c r="B7" s="173">
        <f>B8+B9+B10+B11+B12+B13</f>
        <v>838.3</v>
      </c>
      <c r="C7" s="174">
        <f>D7+E7+F7+G7+H7</f>
        <v>850.3</v>
      </c>
      <c r="D7" s="179">
        <f>D8+D9+D10+D11+D12+D13</f>
        <v>0</v>
      </c>
      <c r="E7" s="32">
        <f>E8+E9+E10+E11+E12+E13</f>
        <v>850.3</v>
      </c>
      <c r="F7" s="32">
        <f>F8+F9+F10+F11+F12+F13</f>
        <v>0</v>
      </c>
      <c r="G7" s="32">
        <f>G8+G9+G10+G11+G12+G13</f>
        <v>0</v>
      </c>
      <c r="H7" s="83">
        <f>H8+H9+H10+H11+H12+H13</f>
        <v>0</v>
      </c>
      <c r="I7" s="122">
        <f t="shared" si="0"/>
        <v>12</v>
      </c>
    </row>
    <row r="8" spans="1:9" ht="12.75">
      <c r="A8" s="171" t="s">
        <v>186</v>
      </c>
      <c r="B8" s="173">
        <v>176.5</v>
      </c>
      <c r="C8" s="174">
        <f aca="true" t="shared" si="1" ref="C8:C24">D8+E8+F8+G8+H8</f>
        <v>176.5</v>
      </c>
      <c r="D8" s="179"/>
      <c r="E8" s="32">
        <v>176.5</v>
      </c>
      <c r="F8" s="32"/>
      <c r="G8" s="32"/>
      <c r="H8" s="83"/>
      <c r="I8" s="122">
        <f t="shared" si="0"/>
        <v>0</v>
      </c>
    </row>
    <row r="9" spans="1:9" ht="12.75">
      <c r="A9" s="171" t="s">
        <v>187</v>
      </c>
      <c r="B9" s="173">
        <v>594.4</v>
      </c>
      <c r="C9" s="174">
        <f t="shared" si="1"/>
        <v>606.4</v>
      </c>
      <c r="D9" s="179"/>
      <c r="E9" s="218">
        <v>606.4</v>
      </c>
      <c r="F9" s="32"/>
      <c r="G9" s="32"/>
      <c r="H9" s="83"/>
      <c r="I9" s="217">
        <f t="shared" si="0"/>
        <v>12</v>
      </c>
    </row>
    <row r="10" spans="1:9" ht="12.75">
      <c r="A10" s="171" t="s">
        <v>188</v>
      </c>
      <c r="B10" s="173">
        <v>46.4</v>
      </c>
      <c r="C10" s="174">
        <f t="shared" si="1"/>
        <v>46.4</v>
      </c>
      <c r="D10" s="179"/>
      <c r="E10" s="32">
        <v>46.4</v>
      </c>
      <c r="F10" s="32"/>
      <c r="G10" s="32"/>
      <c r="H10" s="83"/>
      <c r="I10" s="122">
        <f t="shared" si="0"/>
        <v>0</v>
      </c>
    </row>
    <row r="11" spans="1:9" ht="12.75">
      <c r="A11" s="171" t="s">
        <v>155</v>
      </c>
      <c r="B11" s="173">
        <v>10</v>
      </c>
      <c r="C11" s="174">
        <f t="shared" si="1"/>
        <v>10</v>
      </c>
      <c r="D11" s="179"/>
      <c r="E11" s="32">
        <v>10</v>
      </c>
      <c r="F11" s="32"/>
      <c r="G11" s="32"/>
      <c r="H11" s="83"/>
      <c r="I11" s="122">
        <f t="shared" si="0"/>
        <v>0</v>
      </c>
    </row>
    <row r="12" spans="1:9" ht="12.75">
      <c r="A12" s="171" t="s">
        <v>156</v>
      </c>
      <c r="B12" s="173">
        <v>7</v>
      </c>
      <c r="C12" s="174">
        <f t="shared" si="1"/>
        <v>7</v>
      </c>
      <c r="D12" s="179"/>
      <c r="E12" s="32">
        <v>7</v>
      </c>
      <c r="F12" s="32"/>
      <c r="G12" s="32"/>
      <c r="H12" s="83"/>
      <c r="I12" s="122">
        <f t="shared" si="0"/>
        <v>0</v>
      </c>
    </row>
    <row r="13" spans="1:9" ht="12.75">
      <c r="A13" s="171" t="s">
        <v>157</v>
      </c>
      <c r="B13" s="173">
        <v>4</v>
      </c>
      <c r="C13" s="174">
        <f t="shared" si="1"/>
        <v>4</v>
      </c>
      <c r="D13" s="179"/>
      <c r="E13" s="32">
        <v>4</v>
      </c>
      <c r="F13" s="32"/>
      <c r="G13" s="32"/>
      <c r="H13" s="83"/>
      <c r="I13" s="122">
        <f t="shared" si="0"/>
        <v>0</v>
      </c>
    </row>
    <row r="14" spans="1:9" ht="12.75">
      <c r="A14" s="171" t="s">
        <v>140</v>
      </c>
      <c r="B14" s="173">
        <f>B15+B16+B17+B18+B19+B20+B21+B22+B23</f>
        <v>606.6</v>
      </c>
      <c r="C14" s="174">
        <f t="shared" si="1"/>
        <v>622.6</v>
      </c>
      <c r="D14" s="179">
        <f>D15+D16+D17+D18+D19+D20+D21+D22</f>
        <v>0</v>
      </c>
      <c r="E14" s="32">
        <f>E15+E16+E17+E18+E19+E20+E21+E22</f>
        <v>622.6</v>
      </c>
      <c r="F14" s="32">
        <f>F15+F16+F17+F18+F19+F20+F21+F22</f>
        <v>0</v>
      </c>
      <c r="G14" s="32">
        <f>G15+G16+G17+G18+G19+G20+G21+G22</f>
        <v>0</v>
      </c>
      <c r="H14" s="83">
        <f>H15+H16+H17+H18+H19+H20+H21+H22</f>
        <v>0</v>
      </c>
      <c r="I14" s="122">
        <f t="shared" si="0"/>
        <v>16</v>
      </c>
    </row>
    <row r="15" spans="1:9" ht="12.75">
      <c r="A15" s="171" t="s">
        <v>4</v>
      </c>
      <c r="B15" s="173">
        <v>20</v>
      </c>
      <c r="C15" s="174">
        <f t="shared" si="1"/>
        <v>20</v>
      </c>
      <c r="D15" s="179"/>
      <c r="E15" s="33">
        <v>20</v>
      </c>
      <c r="F15" s="33"/>
      <c r="G15" s="64"/>
      <c r="H15" s="83"/>
      <c r="I15" s="122">
        <f t="shared" si="0"/>
        <v>0</v>
      </c>
    </row>
    <row r="16" spans="1:9" ht="12.75">
      <c r="A16" s="171" t="s">
        <v>247</v>
      </c>
      <c r="B16" s="173">
        <v>1</v>
      </c>
      <c r="C16" s="174">
        <f t="shared" si="1"/>
        <v>1</v>
      </c>
      <c r="D16" s="179"/>
      <c r="E16" s="32">
        <v>1</v>
      </c>
      <c r="F16" s="32"/>
      <c r="G16" s="32"/>
      <c r="H16" s="83"/>
      <c r="I16" s="122">
        <f t="shared" si="0"/>
        <v>0</v>
      </c>
    </row>
    <row r="17" spans="1:9" ht="12.75">
      <c r="A17" s="171" t="s">
        <v>5</v>
      </c>
      <c r="B17" s="173">
        <v>1</v>
      </c>
      <c r="C17" s="174">
        <f t="shared" si="1"/>
        <v>1</v>
      </c>
      <c r="D17" s="179"/>
      <c r="E17" s="32">
        <v>1</v>
      </c>
      <c r="F17" s="32"/>
      <c r="G17" s="32"/>
      <c r="H17" s="83"/>
      <c r="I17" s="122">
        <f t="shared" si="0"/>
        <v>0</v>
      </c>
    </row>
    <row r="18" spans="1:9" ht="12.75">
      <c r="A18" s="171" t="s">
        <v>158</v>
      </c>
      <c r="B18" s="173">
        <v>10</v>
      </c>
      <c r="C18" s="174">
        <f t="shared" si="1"/>
        <v>10</v>
      </c>
      <c r="D18" s="179"/>
      <c r="E18" s="32">
        <v>10</v>
      </c>
      <c r="F18" s="32"/>
      <c r="G18" s="32"/>
      <c r="H18" s="83"/>
      <c r="I18" s="122">
        <f t="shared" si="0"/>
        <v>0</v>
      </c>
    </row>
    <row r="19" spans="1:9" ht="12.75">
      <c r="A19" s="171" t="s">
        <v>159</v>
      </c>
      <c r="B19" s="173">
        <v>6</v>
      </c>
      <c r="C19" s="174">
        <f t="shared" si="1"/>
        <v>6</v>
      </c>
      <c r="D19" s="179"/>
      <c r="E19" s="32">
        <v>6</v>
      </c>
      <c r="F19" s="32"/>
      <c r="G19" s="32"/>
      <c r="H19" s="83"/>
      <c r="I19" s="122">
        <f t="shared" si="0"/>
        <v>0</v>
      </c>
    </row>
    <row r="20" spans="1:9" ht="12.75">
      <c r="A20" s="171" t="s">
        <v>160</v>
      </c>
      <c r="B20" s="173">
        <v>15</v>
      </c>
      <c r="C20" s="174">
        <f t="shared" si="1"/>
        <v>15</v>
      </c>
      <c r="D20" s="179"/>
      <c r="E20" s="32">
        <v>15</v>
      </c>
      <c r="F20" s="32"/>
      <c r="G20" s="32"/>
      <c r="H20" s="83"/>
      <c r="I20" s="122">
        <f t="shared" si="0"/>
        <v>0</v>
      </c>
    </row>
    <row r="21" spans="1:9" ht="12.75">
      <c r="A21" s="171" t="s">
        <v>6</v>
      </c>
      <c r="B21" s="173">
        <v>530.6</v>
      </c>
      <c r="C21" s="174">
        <f t="shared" si="1"/>
        <v>546.6</v>
      </c>
      <c r="D21" s="179"/>
      <c r="E21" s="242">
        <v>546.6</v>
      </c>
      <c r="F21" s="33"/>
      <c r="G21" s="32"/>
      <c r="H21" s="83"/>
      <c r="I21" s="217">
        <f t="shared" si="0"/>
        <v>16</v>
      </c>
    </row>
    <row r="22" spans="1:9" ht="12.75">
      <c r="A22" s="171" t="s">
        <v>7</v>
      </c>
      <c r="B22" s="173">
        <v>23</v>
      </c>
      <c r="C22" s="175">
        <f t="shared" si="1"/>
        <v>23</v>
      </c>
      <c r="D22" s="179"/>
      <c r="E22" s="166">
        <v>23</v>
      </c>
      <c r="F22" s="32"/>
      <c r="G22" s="32"/>
      <c r="H22" s="32"/>
      <c r="I22" s="122">
        <f t="shared" si="0"/>
        <v>0</v>
      </c>
    </row>
    <row r="23" spans="1:9" ht="13.5" thickBot="1">
      <c r="A23" s="172" t="s">
        <v>214</v>
      </c>
      <c r="B23" s="103">
        <v>0</v>
      </c>
      <c r="C23" s="176">
        <f t="shared" si="1"/>
        <v>0</v>
      </c>
      <c r="D23" s="180"/>
      <c r="E23" s="181"/>
      <c r="F23" s="182"/>
      <c r="G23" s="182"/>
      <c r="H23" s="37"/>
      <c r="I23" s="183">
        <f t="shared" si="0"/>
        <v>0</v>
      </c>
    </row>
    <row r="24" spans="1:9" ht="13.5" thickBot="1">
      <c r="A24" s="11" t="s">
        <v>8</v>
      </c>
      <c r="B24" s="27">
        <f>B25+B33+B45+B49+B52</f>
        <v>1358.21</v>
      </c>
      <c r="C24" s="12">
        <f t="shared" si="1"/>
        <v>5689.299999999999</v>
      </c>
      <c r="D24" s="42">
        <f>D25+D33+D45+D49+D52</f>
        <v>0</v>
      </c>
      <c r="E24" s="30">
        <f>E25+E33+E45+E49+E52</f>
        <v>985.5599999999998</v>
      </c>
      <c r="F24" s="30">
        <f>F25+F33+F45+F49+F52</f>
        <v>0</v>
      </c>
      <c r="G24" s="107">
        <f>G25+G33+G45+G49+G52</f>
        <v>4703.74</v>
      </c>
      <c r="H24" s="27">
        <f>H25+H33+H45+H49+H52</f>
        <v>0</v>
      </c>
      <c r="I24" s="250">
        <f t="shared" si="0"/>
        <v>4331.089999999999</v>
      </c>
    </row>
    <row r="25" spans="1:9" ht="12.75">
      <c r="A25" s="15" t="s">
        <v>33</v>
      </c>
      <c r="B25" s="152">
        <f>B26+B27+B28+B29+B30+B31+B32</f>
        <v>564.9699999999999</v>
      </c>
      <c r="C25" s="75">
        <f>D25+E25+F25+G25+H25</f>
        <v>564.9699999999999</v>
      </c>
      <c r="D25" s="62"/>
      <c r="E25" s="34">
        <f>E26+E27+E28+E29+E30+E31+E32</f>
        <v>564.9699999999999</v>
      </c>
      <c r="F25" s="34"/>
      <c r="G25" s="34"/>
      <c r="H25" s="80"/>
      <c r="I25" s="135">
        <f t="shared" si="0"/>
        <v>0</v>
      </c>
    </row>
    <row r="26" spans="1:9" ht="12.75">
      <c r="A26" s="16" t="s">
        <v>161</v>
      </c>
      <c r="B26" s="151">
        <v>16</v>
      </c>
      <c r="C26" s="76">
        <f aca="true" t="shared" si="2" ref="C26:C96">D26+E26+F26+G26+H26</f>
        <v>16</v>
      </c>
      <c r="D26" s="63"/>
      <c r="E26" s="33">
        <v>16</v>
      </c>
      <c r="F26" s="33"/>
      <c r="G26" s="32"/>
      <c r="H26" s="83"/>
      <c r="I26" s="122">
        <f t="shared" si="0"/>
        <v>0</v>
      </c>
    </row>
    <row r="27" spans="1:9" ht="12.75">
      <c r="A27" s="16" t="s">
        <v>9</v>
      </c>
      <c r="B27" s="151">
        <v>13</v>
      </c>
      <c r="C27" s="76">
        <f t="shared" si="2"/>
        <v>13</v>
      </c>
      <c r="D27" s="63"/>
      <c r="E27" s="32">
        <v>13</v>
      </c>
      <c r="F27" s="32"/>
      <c r="G27" s="32"/>
      <c r="H27" s="83"/>
      <c r="I27" s="122">
        <f t="shared" si="0"/>
        <v>0</v>
      </c>
    </row>
    <row r="28" spans="1:9" ht="12.75">
      <c r="A28" s="16" t="s">
        <v>91</v>
      </c>
      <c r="B28" s="151">
        <v>225.67</v>
      </c>
      <c r="C28" s="76">
        <f t="shared" si="2"/>
        <v>225.67</v>
      </c>
      <c r="D28" s="63"/>
      <c r="E28" s="33">
        <v>225.67</v>
      </c>
      <c r="F28" s="32"/>
      <c r="G28" s="32"/>
      <c r="H28" s="83"/>
      <c r="I28" s="122">
        <f t="shared" si="0"/>
        <v>0</v>
      </c>
    </row>
    <row r="29" spans="1:9" ht="12.75">
      <c r="A29" s="19" t="s">
        <v>180</v>
      </c>
      <c r="B29" s="153">
        <v>203</v>
      </c>
      <c r="C29" s="76">
        <f t="shared" si="2"/>
        <v>203</v>
      </c>
      <c r="D29" s="63"/>
      <c r="E29" s="32">
        <v>203</v>
      </c>
      <c r="F29" s="32"/>
      <c r="G29" s="32"/>
      <c r="H29" s="83"/>
      <c r="I29" s="122">
        <f t="shared" si="0"/>
        <v>0</v>
      </c>
    </row>
    <row r="30" spans="1:9" ht="12.75">
      <c r="A30" s="16" t="s">
        <v>147</v>
      </c>
      <c r="B30" s="151">
        <v>69.3</v>
      </c>
      <c r="C30" s="76">
        <f t="shared" si="2"/>
        <v>69.3</v>
      </c>
      <c r="D30" s="63"/>
      <c r="E30" s="32">
        <v>69.3</v>
      </c>
      <c r="F30" s="32"/>
      <c r="G30" s="32"/>
      <c r="H30" s="83"/>
      <c r="I30" s="122">
        <f t="shared" si="0"/>
        <v>0</v>
      </c>
    </row>
    <row r="31" spans="1:9" ht="12.75">
      <c r="A31" s="16" t="s">
        <v>148</v>
      </c>
      <c r="B31" s="151">
        <v>5</v>
      </c>
      <c r="C31" s="76">
        <f t="shared" si="2"/>
        <v>5</v>
      </c>
      <c r="D31" s="63"/>
      <c r="E31" s="32">
        <v>5</v>
      </c>
      <c r="F31" s="32"/>
      <c r="G31" s="32"/>
      <c r="H31" s="83"/>
      <c r="I31" s="122">
        <f t="shared" si="0"/>
        <v>0</v>
      </c>
    </row>
    <row r="32" spans="1:9" ht="12.75">
      <c r="A32" s="16" t="s">
        <v>149</v>
      </c>
      <c r="B32" s="151">
        <v>33</v>
      </c>
      <c r="C32" s="76">
        <f t="shared" si="2"/>
        <v>33</v>
      </c>
      <c r="D32" s="63"/>
      <c r="E32" s="32">
        <v>33</v>
      </c>
      <c r="F32" s="32"/>
      <c r="G32" s="32"/>
      <c r="H32" s="83"/>
      <c r="I32" s="122">
        <f t="shared" si="0"/>
        <v>0</v>
      </c>
    </row>
    <row r="33" spans="1:9" ht="12.75">
      <c r="A33" s="16" t="s">
        <v>10</v>
      </c>
      <c r="B33" s="151">
        <f>B34+B35+B36+B37+B38+B39+B40+B41+B42+B43+B44</f>
        <v>242.67</v>
      </c>
      <c r="C33" s="76">
        <f t="shared" si="2"/>
        <v>242.67</v>
      </c>
      <c r="D33" s="32">
        <f>D34+D35+D36+D37+D38+D39+D40+D41+D42+D43+D44</f>
        <v>0</v>
      </c>
      <c r="E33" s="32">
        <f>E34+E35+E36+E37+E38+E39+E40+E41+E42+E43+E44</f>
        <v>242.67</v>
      </c>
      <c r="F33" s="32">
        <f>F34+F35+F36+F37+F38+F39+F40+F41+F42+F43+F44</f>
        <v>0</v>
      </c>
      <c r="G33" s="32">
        <f>G34+G35+G36+G37+G38+G39+G40+G41+G42+G43+G44</f>
        <v>0</v>
      </c>
      <c r="H33" s="83">
        <f>H34+H35+H36+H37+H38+H39+H40+H41+H42+H43+H44</f>
        <v>0</v>
      </c>
      <c r="I33" s="122">
        <f t="shared" si="0"/>
        <v>0</v>
      </c>
    </row>
    <row r="34" spans="1:9" ht="12.75">
      <c r="A34" s="16" t="s">
        <v>11</v>
      </c>
      <c r="B34" s="151">
        <v>24</v>
      </c>
      <c r="C34" s="76">
        <f t="shared" si="2"/>
        <v>24</v>
      </c>
      <c r="D34" s="63"/>
      <c r="E34" s="32">
        <v>24</v>
      </c>
      <c r="F34" s="32"/>
      <c r="G34" s="32"/>
      <c r="H34" s="83"/>
      <c r="I34" s="122">
        <f t="shared" si="0"/>
        <v>0</v>
      </c>
    </row>
    <row r="35" spans="1:9" ht="12.75">
      <c r="A35" s="16" t="s">
        <v>150</v>
      </c>
      <c r="B35" s="151">
        <v>94</v>
      </c>
      <c r="C35" s="76">
        <f t="shared" si="2"/>
        <v>94</v>
      </c>
      <c r="D35" s="63"/>
      <c r="E35" s="32">
        <v>94</v>
      </c>
      <c r="F35" s="32"/>
      <c r="G35" s="32"/>
      <c r="H35" s="83"/>
      <c r="I35" s="122">
        <f t="shared" si="0"/>
        <v>0</v>
      </c>
    </row>
    <row r="36" spans="1:9" ht="12.75">
      <c r="A36" s="16" t="s">
        <v>12</v>
      </c>
      <c r="B36" s="151">
        <v>10</v>
      </c>
      <c r="C36" s="76">
        <f t="shared" si="2"/>
        <v>10</v>
      </c>
      <c r="D36" s="63"/>
      <c r="E36" s="32">
        <v>10</v>
      </c>
      <c r="F36" s="32"/>
      <c r="G36" s="32"/>
      <c r="H36" s="83"/>
      <c r="I36" s="122">
        <f t="shared" si="0"/>
        <v>0</v>
      </c>
    </row>
    <row r="37" spans="1:9" ht="12.75">
      <c r="A37" s="16" t="s">
        <v>162</v>
      </c>
      <c r="B37" s="151">
        <v>1.2</v>
      </c>
      <c r="C37" s="76">
        <f t="shared" si="2"/>
        <v>1.2</v>
      </c>
      <c r="D37" s="63"/>
      <c r="E37" s="35">
        <v>1.2</v>
      </c>
      <c r="F37" s="35"/>
      <c r="G37" s="32"/>
      <c r="H37" s="83"/>
      <c r="I37" s="122">
        <f t="shared" si="0"/>
        <v>0</v>
      </c>
    </row>
    <row r="38" spans="1:9" ht="12.75">
      <c r="A38" s="16" t="s">
        <v>151</v>
      </c>
      <c r="B38" s="151">
        <v>31</v>
      </c>
      <c r="C38" s="76">
        <f t="shared" si="2"/>
        <v>31</v>
      </c>
      <c r="D38" s="63"/>
      <c r="E38" s="227">
        <v>31</v>
      </c>
      <c r="F38" s="32"/>
      <c r="G38" s="32"/>
      <c r="H38" s="83"/>
      <c r="I38" s="228">
        <f t="shared" si="0"/>
        <v>0</v>
      </c>
    </row>
    <row r="39" spans="1:9" ht="12.75">
      <c r="A39" s="16" t="s">
        <v>152</v>
      </c>
      <c r="B39" s="151">
        <v>0</v>
      </c>
      <c r="C39" s="76">
        <f t="shared" si="2"/>
        <v>0</v>
      </c>
      <c r="D39" s="63"/>
      <c r="E39" s="230">
        <v>0</v>
      </c>
      <c r="F39" s="33"/>
      <c r="G39" s="33"/>
      <c r="H39" s="83"/>
      <c r="I39" s="228">
        <f t="shared" si="0"/>
        <v>0</v>
      </c>
    </row>
    <row r="40" spans="1:9" ht="12.75">
      <c r="A40" s="16" t="s">
        <v>153</v>
      </c>
      <c r="B40" s="151">
        <v>16.86</v>
      </c>
      <c r="C40" s="76">
        <f t="shared" si="2"/>
        <v>16.86</v>
      </c>
      <c r="D40" s="63"/>
      <c r="E40" s="227">
        <v>16.86</v>
      </c>
      <c r="F40" s="32"/>
      <c r="G40" s="32"/>
      <c r="H40" s="83"/>
      <c r="I40" s="228">
        <f t="shared" si="0"/>
        <v>0</v>
      </c>
    </row>
    <row r="41" spans="1:9" ht="12.75">
      <c r="A41" s="16" t="s">
        <v>154</v>
      </c>
      <c r="B41" s="151">
        <v>1.45</v>
      </c>
      <c r="C41" s="76">
        <f t="shared" si="2"/>
        <v>1.45</v>
      </c>
      <c r="D41" s="63"/>
      <c r="E41" s="227">
        <v>1.45</v>
      </c>
      <c r="F41" s="32"/>
      <c r="G41" s="32"/>
      <c r="H41" s="83"/>
      <c r="I41" s="228">
        <f t="shared" si="0"/>
        <v>0</v>
      </c>
    </row>
    <row r="42" spans="1:9" ht="12.75">
      <c r="A42" s="16" t="s">
        <v>163</v>
      </c>
      <c r="B42" s="151">
        <v>0.21</v>
      </c>
      <c r="C42" s="76">
        <f t="shared" si="2"/>
        <v>0.21</v>
      </c>
      <c r="D42" s="63"/>
      <c r="E42" s="227">
        <v>0.21</v>
      </c>
      <c r="F42" s="32"/>
      <c r="G42" s="32"/>
      <c r="H42" s="83"/>
      <c r="I42" s="228">
        <f t="shared" si="0"/>
        <v>0</v>
      </c>
    </row>
    <row r="43" spans="1:9" ht="12.75">
      <c r="A43" s="16" t="s">
        <v>13</v>
      </c>
      <c r="B43" s="151">
        <v>49.5</v>
      </c>
      <c r="C43" s="76">
        <f t="shared" si="2"/>
        <v>49.5</v>
      </c>
      <c r="D43" s="63"/>
      <c r="E43" s="230">
        <v>49.5</v>
      </c>
      <c r="F43" s="32"/>
      <c r="G43" s="32"/>
      <c r="H43" s="83"/>
      <c r="I43" s="228">
        <f t="shared" si="0"/>
        <v>0</v>
      </c>
    </row>
    <row r="44" spans="1:9" ht="12.75">
      <c r="A44" s="16" t="s">
        <v>14</v>
      </c>
      <c r="B44" s="151">
        <v>14.45</v>
      </c>
      <c r="C44" s="76">
        <f t="shared" si="2"/>
        <v>14.45</v>
      </c>
      <c r="D44" s="63"/>
      <c r="E44" s="227">
        <v>14.45</v>
      </c>
      <c r="F44" s="32"/>
      <c r="G44" s="32"/>
      <c r="H44" s="83"/>
      <c r="I44" s="228">
        <f t="shared" si="0"/>
        <v>0</v>
      </c>
    </row>
    <row r="45" spans="1:9" ht="12.75">
      <c r="A45" s="16" t="s">
        <v>15</v>
      </c>
      <c r="B45" s="151">
        <f>B46+B47+B48</f>
        <v>372.65000000000003</v>
      </c>
      <c r="C45" s="76">
        <f t="shared" si="2"/>
        <v>4703.74</v>
      </c>
      <c r="D45" s="36">
        <f>D46+D47</f>
        <v>0</v>
      </c>
      <c r="E45" s="206">
        <f>E46+E47</f>
        <v>0</v>
      </c>
      <c r="F45" s="36">
        <f>F46+F47</f>
        <v>0</v>
      </c>
      <c r="G45" s="36">
        <f>G46+G47+G48</f>
        <v>4703.74</v>
      </c>
      <c r="H45" s="108">
        <f>H46+H47</f>
        <v>0</v>
      </c>
      <c r="I45" s="228">
        <f t="shared" si="0"/>
        <v>4331.09</v>
      </c>
    </row>
    <row r="46" spans="1:9" ht="12.75">
      <c r="A46" s="19" t="s">
        <v>182</v>
      </c>
      <c r="B46" s="153">
        <v>12.35</v>
      </c>
      <c r="C46" s="76">
        <f t="shared" si="2"/>
        <v>4038.79</v>
      </c>
      <c r="D46" s="63"/>
      <c r="E46" s="36"/>
      <c r="F46" s="36"/>
      <c r="G46" s="221">
        <v>4038.79</v>
      </c>
      <c r="H46" s="83"/>
      <c r="I46" s="217">
        <f t="shared" si="0"/>
        <v>4026.44</v>
      </c>
    </row>
    <row r="47" spans="1:9" ht="12.75">
      <c r="A47" s="16" t="s">
        <v>16</v>
      </c>
      <c r="B47" s="151">
        <v>360.3</v>
      </c>
      <c r="C47" s="76">
        <f t="shared" si="2"/>
        <v>360.3</v>
      </c>
      <c r="D47" s="63"/>
      <c r="E47" s="36"/>
      <c r="F47" s="36"/>
      <c r="G47" s="206">
        <v>360.3</v>
      </c>
      <c r="H47" s="83"/>
      <c r="I47" s="228">
        <f t="shared" si="0"/>
        <v>0</v>
      </c>
    </row>
    <row r="48" spans="1:9" ht="12.75">
      <c r="A48" s="16" t="s">
        <v>243</v>
      </c>
      <c r="B48" s="151">
        <v>0</v>
      </c>
      <c r="C48" s="76">
        <f t="shared" si="2"/>
        <v>304.65</v>
      </c>
      <c r="D48" s="63"/>
      <c r="E48" s="36"/>
      <c r="F48" s="36"/>
      <c r="G48" s="221">
        <v>304.65</v>
      </c>
      <c r="H48" s="83"/>
      <c r="I48" s="217">
        <f t="shared" si="0"/>
        <v>304.65</v>
      </c>
    </row>
    <row r="49" spans="1:9" ht="12.75">
      <c r="A49" s="16" t="s">
        <v>17</v>
      </c>
      <c r="B49" s="151">
        <f>B50+B51</f>
        <v>1.66</v>
      </c>
      <c r="C49" s="76">
        <f t="shared" si="2"/>
        <v>1.66</v>
      </c>
      <c r="D49" s="63"/>
      <c r="E49" s="32">
        <f>E50+E51</f>
        <v>1.66</v>
      </c>
      <c r="F49" s="32"/>
      <c r="G49" s="32"/>
      <c r="H49" s="83"/>
      <c r="I49" s="228">
        <f t="shared" si="0"/>
        <v>0</v>
      </c>
    </row>
    <row r="50" spans="1:9" ht="12.75">
      <c r="A50" s="16" t="s">
        <v>18</v>
      </c>
      <c r="B50" s="151">
        <v>1.66</v>
      </c>
      <c r="C50" s="76">
        <f t="shared" si="2"/>
        <v>1.66</v>
      </c>
      <c r="D50" s="63"/>
      <c r="E50" s="32">
        <v>1.66</v>
      </c>
      <c r="F50" s="32"/>
      <c r="G50" s="32"/>
      <c r="H50" s="83"/>
      <c r="I50" s="228">
        <f t="shared" si="0"/>
        <v>0</v>
      </c>
    </row>
    <row r="51" spans="1:9" ht="12.75">
      <c r="A51" s="16" t="s">
        <v>189</v>
      </c>
      <c r="B51" s="151">
        <v>0</v>
      </c>
      <c r="C51" s="76">
        <f t="shared" si="2"/>
        <v>0</v>
      </c>
      <c r="D51" s="63"/>
      <c r="E51" s="36"/>
      <c r="F51" s="36"/>
      <c r="G51" s="32"/>
      <c r="H51" s="83"/>
      <c r="I51" s="228">
        <f t="shared" si="0"/>
        <v>0</v>
      </c>
    </row>
    <row r="52" spans="1:9" ht="12.75">
      <c r="A52" s="16" t="s">
        <v>19</v>
      </c>
      <c r="B52" s="151">
        <f>B53+B54+B55+B56</f>
        <v>176.26</v>
      </c>
      <c r="C52" s="76">
        <f t="shared" si="2"/>
        <v>176.26</v>
      </c>
      <c r="D52" s="32">
        <f>D53+D54+D55+D56</f>
        <v>0</v>
      </c>
      <c r="E52" s="32">
        <f>E53+E54+E55+E56</f>
        <v>176.26</v>
      </c>
      <c r="F52" s="32">
        <f>F53+F54+F55+F56</f>
        <v>0</v>
      </c>
      <c r="G52" s="32">
        <f>G53+G54+G55+G56</f>
        <v>0</v>
      </c>
      <c r="H52" s="83">
        <f>H53+H54+H55+H56</f>
        <v>0</v>
      </c>
      <c r="I52" s="228">
        <f t="shared" si="0"/>
        <v>0</v>
      </c>
    </row>
    <row r="53" spans="1:9" ht="12.75">
      <c r="A53" s="16" t="s">
        <v>217</v>
      </c>
      <c r="B53" s="151">
        <v>6</v>
      </c>
      <c r="C53" s="76">
        <f t="shared" si="2"/>
        <v>6</v>
      </c>
      <c r="D53" s="63"/>
      <c r="E53" s="227">
        <v>6</v>
      </c>
      <c r="F53" s="32"/>
      <c r="G53" s="32"/>
      <c r="H53" s="83"/>
      <c r="I53" s="228">
        <f t="shared" si="0"/>
        <v>0</v>
      </c>
    </row>
    <row r="54" spans="1:9" ht="12.75">
      <c r="A54" s="16" t="s">
        <v>90</v>
      </c>
      <c r="B54" s="151">
        <v>50</v>
      </c>
      <c r="C54" s="76">
        <f t="shared" si="2"/>
        <v>50</v>
      </c>
      <c r="D54" s="63"/>
      <c r="E54" s="35">
        <v>50</v>
      </c>
      <c r="F54" s="32"/>
      <c r="G54" s="32"/>
      <c r="H54" s="83"/>
      <c r="I54" s="228">
        <f t="shared" si="0"/>
        <v>0</v>
      </c>
    </row>
    <row r="55" spans="1:9" ht="12.75">
      <c r="A55" s="16" t="s">
        <v>20</v>
      </c>
      <c r="B55" s="151">
        <v>110.26</v>
      </c>
      <c r="C55" s="93">
        <f t="shared" si="2"/>
        <v>110.26</v>
      </c>
      <c r="D55" s="63"/>
      <c r="E55" s="32">
        <v>110.26</v>
      </c>
      <c r="F55" s="32"/>
      <c r="G55" s="32"/>
      <c r="H55" s="83"/>
      <c r="I55" s="122">
        <f t="shared" si="0"/>
        <v>0</v>
      </c>
    </row>
    <row r="56" spans="1:9" ht="13.5" thickBot="1">
      <c r="A56" s="18" t="s">
        <v>164</v>
      </c>
      <c r="B56" s="154">
        <v>10</v>
      </c>
      <c r="C56" s="149">
        <f t="shared" si="2"/>
        <v>10</v>
      </c>
      <c r="D56" s="65"/>
      <c r="E56" s="37">
        <v>10</v>
      </c>
      <c r="F56" s="37"/>
      <c r="G56" s="37"/>
      <c r="H56" s="84"/>
      <c r="I56" s="134">
        <f t="shared" si="0"/>
        <v>0</v>
      </c>
    </row>
    <row r="57" spans="1:9" ht="13.5" thickBot="1">
      <c r="A57" s="44" t="s">
        <v>34</v>
      </c>
      <c r="B57" s="155">
        <v>212.4</v>
      </c>
      <c r="C57" s="12">
        <f t="shared" si="2"/>
        <v>386.17</v>
      </c>
      <c r="D57" s="243">
        <v>59.1</v>
      </c>
      <c r="E57" s="244">
        <v>327.07</v>
      </c>
      <c r="F57" s="143">
        <v>0</v>
      </c>
      <c r="G57" s="144">
        <v>0</v>
      </c>
      <c r="H57" s="109"/>
      <c r="I57" s="245">
        <f t="shared" si="0"/>
        <v>173.77</v>
      </c>
    </row>
    <row r="58" spans="1:9" ht="18" customHeight="1" thickBot="1">
      <c r="A58" s="11" t="s">
        <v>21</v>
      </c>
      <c r="B58" s="27">
        <f>B4+B24+B57</f>
        <v>8190.51</v>
      </c>
      <c r="C58" s="12">
        <f t="shared" si="2"/>
        <v>12723.369999999999</v>
      </c>
      <c r="D58" s="42">
        <f>D4+D24+D57</f>
        <v>59.1</v>
      </c>
      <c r="E58" s="30">
        <f>E4+E24+E57</f>
        <v>7960.53</v>
      </c>
      <c r="F58" s="30">
        <f>F4+F24+F57</f>
        <v>0</v>
      </c>
      <c r="G58" s="30">
        <f>G4+G24+G57</f>
        <v>4703.74</v>
      </c>
      <c r="H58" s="107">
        <f>H4+H24+H57</f>
        <v>0</v>
      </c>
      <c r="I58" s="250">
        <f t="shared" si="0"/>
        <v>4532.859999999999</v>
      </c>
    </row>
    <row r="59" spans="1:9" ht="19.5" customHeight="1">
      <c r="A59" s="28"/>
      <c r="B59" s="67"/>
      <c r="C59" s="66"/>
      <c r="D59" s="67"/>
      <c r="E59" s="67"/>
      <c r="F59" s="67"/>
      <c r="G59" s="67"/>
      <c r="H59" s="67"/>
      <c r="I59" s="103"/>
    </row>
    <row r="60" spans="1:9" ht="18" customHeight="1" thickBot="1">
      <c r="A60" s="29"/>
      <c r="B60" s="67"/>
      <c r="C60" s="66"/>
      <c r="D60" s="68"/>
      <c r="E60" s="68"/>
      <c r="F60" s="68"/>
      <c r="G60" s="68"/>
      <c r="H60" s="68"/>
      <c r="I60" s="103"/>
    </row>
    <row r="61" spans="1:9" ht="13.5" thickBot="1">
      <c r="A61" s="11" t="s">
        <v>22</v>
      </c>
      <c r="B61" s="27">
        <f>B62+B88</f>
        <v>5490.370000000001</v>
      </c>
      <c r="C61" s="12">
        <f t="shared" si="2"/>
        <v>6129.6900000000005</v>
      </c>
      <c r="D61" s="42">
        <f>D62+D88</f>
        <v>5008.22</v>
      </c>
      <c r="E61" s="30">
        <f>E62+E88</f>
        <v>0</v>
      </c>
      <c r="F61" s="30">
        <f>F62+F88</f>
        <v>1121.47</v>
      </c>
      <c r="G61" s="30">
        <f>G62+G88</f>
        <v>0</v>
      </c>
      <c r="H61" s="107">
        <f>H62+H88</f>
        <v>0</v>
      </c>
      <c r="I61" s="250">
        <f t="shared" si="0"/>
        <v>639.3199999999997</v>
      </c>
    </row>
    <row r="62" spans="1:9" ht="12.75">
      <c r="A62" s="188" t="s">
        <v>23</v>
      </c>
      <c r="B62" s="156">
        <f>B63+B65+B66+B67+B68+B69+B70+B71+B72+B73+B74+B75+B76+B77+B78+B79+B80+B81+B82+B83+B84+B85+B86+B87</f>
        <v>4368.900000000001</v>
      </c>
      <c r="C62" s="192">
        <f t="shared" si="2"/>
        <v>5008.22</v>
      </c>
      <c r="D62" s="184">
        <f>D63+D64+D65+D66+D67+D68+D69+D70+D71+D72+D73+D74+D75+D76+D77+D78+D79+D80+D81+D82+D83+D84+D85+D86+D87</f>
        <v>5008.22</v>
      </c>
      <c r="E62" s="74">
        <f>E63+E65+E66+E67+E68+E69+E70+E71+E72+E73+E74+E75+E76+E77+E78+E79+E80+E81+E82+E87</f>
        <v>0</v>
      </c>
      <c r="F62" s="74">
        <f>F63+F65+F66+F67+F68+F69+F70+F71+F72+F73+F74+F75+F76+F77+F78+F79+F80+F81+F82+F87</f>
        <v>0</v>
      </c>
      <c r="G62" s="74">
        <f>G63+G65+G66+G67+G68+G69+G70+G71+G72+G73+G74+G75+G76+G77+G78+G79+G80+G81+G82+G87</f>
        <v>0</v>
      </c>
      <c r="H62" s="110">
        <f>H63+H65+H66+H67+H68+H69+H70+H71+H72+H73+H74+H75+H76+H77+H78+H79+H80+H81+H82+H87</f>
        <v>0</v>
      </c>
      <c r="I62" s="185">
        <f t="shared" si="0"/>
        <v>639.3199999999997</v>
      </c>
    </row>
    <row r="63" spans="1:9" ht="12.75">
      <c r="A63" s="171" t="s">
        <v>215</v>
      </c>
      <c r="B63" s="151">
        <v>4.5</v>
      </c>
      <c r="C63" s="174">
        <f t="shared" si="2"/>
        <v>4.5</v>
      </c>
      <c r="D63" s="231">
        <v>4.5</v>
      </c>
      <c r="E63" s="32"/>
      <c r="F63" s="41"/>
      <c r="G63" s="32"/>
      <c r="H63" s="83"/>
      <c r="I63" s="228">
        <f t="shared" si="0"/>
        <v>0</v>
      </c>
    </row>
    <row r="64" spans="1:9" ht="12.75">
      <c r="A64" s="171" t="s">
        <v>245</v>
      </c>
      <c r="B64" s="151">
        <v>0</v>
      </c>
      <c r="C64" s="174">
        <f t="shared" si="2"/>
        <v>1.8</v>
      </c>
      <c r="D64" s="219">
        <v>1.8</v>
      </c>
      <c r="E64" s="32"/>
      <c r="F64" s="41"/>
      <c r="G64" s="32"/>
      <c r="H64" s="83"/>
      <c r="I64" s="217">
        <f t="shared" si="0"/>
        <v>1.8</v>
      </c>
    </row>
    <row r="65" spans="1:9" ht="12.75">
      <c r="A65" s="171" t="s">
        <v>218</v>
      </c>
      <c r="B65" s="151">
        <v>23.5</v>
      </c>
      <c r="C65" s="174">
        <f t="shared" si="2"/>
        <v>23.5</v>
      </c>
      <c r="D65" s="231">
        <v>23.5</v>
      </c>
      <c r="E65" s="32"/>
      <c r="F65" s="35"/>
      <c r="G65" s="32"/>
      <c r="H65" s="83"/>
      <c r="I65" s="228">
        <f t="shared" si="0"/>
        <v>0</v>
      </c>
    </row>
    <row r="66" spans="1:9" ht="12.75">
      <c r="A66" s="171" t="s">
        <v>198</v>
      </c>
      <c r="B66" s="151">
        <v>20.12</v>
      </c>
      <c r="C66" s="174">
        <f t="shared" si="2"/>
        <v>20.12</v>
      </c>
      <c r="D66" s="232">
        <v>20.12</v>
      </c>
      <c r="E66" s="33"/>
      <c r="F66" s="36"/>
      <c r="G66" s="32"/>
      <c r="H66" s="83"/>
      <c r="I66" s="228">
        <f t="shared" si="0"/>
        <v>0</v>
      </c>
    </row>
    <row r="67" spans="1:9" ht="12.75">
      <c r="A67" s="171" t="s">
        <v>24</v>
      </c>
      <c r="B67" s="151">
        <v>4.59</v>
      </c>
      <c r="C67" s="174">
        <f t="shared" si="2"/>
        <v>4.59</v>
      </c>
      <c r="D67" s="231">
        <v>4.59</v>
      </c>
      <c r="E67" s="32"/>
      <c r="F67" s="32"/>
      <c r="G67" s="32"/>
      <c r="H67" s="83"/>
      <c r="I67" s="228">
        <f t="shared" si="0"/>
        <v>0</v>
      </c>
    </row>
    <row r="68" spans="1:9" ht="12.75">
      <c r="A68" s="171" t="s">
        <v>199</v>
      </c>
      <c r="B68" s="151">
        <v>12.42</v>
      </c>
      <c r="C68" s="174">
        <f t="shared" si="2"/>
        <v>12.42</v>
      </c>
      <c r="D68" s="231">
        <v>12.42</v>
      </c>
      <c r="E68" s="32"/>
      <c r="F68" s="32"/>
      <c r="G68" s="32"/>
      <c r="H68" s="83"/>
      <c r="I68" s="228">
        <f t="shared" si="0"/>
        <v>0</v>
      </c>
    </row>
    <row r="69" spans="1:9" ht="12.75">
      <c r="A69" s="171" t="s">
        <v>121</v>
      </c>
      <c r="B69" s="151">
        <v>0</v>
      </c>
      <c r="C69" s="174">
        <f t="shared" si="2"/>
        <v>0</v>
      </c>
      <c r="D69" s="231">
        <v>0</v>
      </c>
      <c r="E69" s="32"/>
      <c r="F69" s="32"/>
      <c r="G69" s="32"/>
      <c r="H69" s="83"/>
      <c r="I69" s="228">
        <f t="shared" si="0"/>
        <v>0</v>
      </c>
    </row>
    <row r="70" spans="1:9" ht="12.75">
      <c r="A70" s="171" t="s">
        <v>25</v>
      </c>
      <c r="B70" s="151">
        <v>7.71</v>
      </c>
      <c r="C70" s="174">
        <f t="shared" si="2"/>
        <v>7.71</v>
      </c>
      <c r="D70" s="231">
        <v>7.71</v>
      </c>
      <c r="E70" s="32"/>
      <c r="F70" s="32"/>
      <c r="G70" s="32"/>
      <c r="H70" s="83"/>
      <c r="I70" s="228">
        <f t="shared" si="0"/>
        <v>0</v>
      </c>
    </row>
    <row r="71" spans="1:9" ht="12.75">
      <c r="A71" s="171" t="s">
        <v>219</v>
      </c>
      <c r="B71" s="151">
        <v>28.8</v>
      </c>
      <c r="C71" s="174">
        <f t="shared" si="2"/>
        <v>28.8</v>
      </c>
      <c r="D71" s="232">
        <v>28.8</v>
      </c>
      <c r="E71" s="32"/>
      <c r="F71" s="32"/>
      <c r="G71" s="32"/>
      <c r="H71" s="83"/>
      <c r="I71" s="228">
        <f aca="true" t="shared" si="3" ref="I71:I111">C71-B71</f>
        <v>0</v>
      </c>
    </row>
    <row r="72" spans="1:9" ht="12.75">
      <c r="A72" s="171" t="s">
        <v>176</v>
      </c>
      <c r="B72" s="151">
        <v>106.52</v>
      </c>
      <c r="C72" s="174">
        <f t="shared" si="2"/>
        <v>106.52</v>
      </c>
      <c r="D72" s="232">
        <v>106.52</v>
      </c>
      <c r="E72" s="36"/>
      <c r="F72" s="36"/>
      <c r="G72" s="36"/>
      <c r="H72" s="83"/>
      <c r="I72" s="228">
        <f t="shared" si="3"/>
        <v>0</v>
      </c>
    </row>
    <row r="73" spans="1:9" ht="12.75">
      <c r="A73" s="171" t="s">
        <v>196</v>
      </c>
      <c r="B73" s="151">
        <v>3.61</v>
      </c>
      <c r="C73" s="174">
        <f t="shared" si="2"/>
        <v>3.61</v>
      </c>
      <c r="D73" s="215">
        <v>3.61</v>
      </c>
      <c r="E73" s="36"/>
      <c r="F73" s="36"/>
      <c r="G73" s="36"/>
      <c r="H73" s="83"/>
      <c r="I73" s="228">
        <f t="shared" si="3"/>
        <v>0</v>
      </c>
    </row>
    <row r="74" spans="1:9" ht="12.75">
      <c r="A74" s="171" t="s">
        <v>135</v>
      </c>
      <c r="B74" s="151">
        <v>26.76</v>
      </c>
      <c r="C74" s="174">
        <f t="shared" si="2"/>
        <v>26.76</v>
      </c>
      <c r="D74" s="215">
        <v>26.76</v>
      </c>
      <c r="E74" s="36"/>
      <c r="F74" s="36"/>
      <c r="G74" s="36"/>
      <c r="H74" s="83"/>
      <c r="I74" s="228">
        <f t="shared" si="3"/>
        <v>0</v>
      </c>
    </row>
    <row r="75" spans="1:9" ht="12.75">
      <c r="A75" s="171" t="s">
        <v>166</v>
      </c>
      <c r="B75" s="151">
        <v>1.4</v>
      </c>
      <c r="C75" s="174">
        <f t="shared" si="2"/>
        <v>1.4</v>
      </c>
      <c r="D75" s="215">
        <v>1.4</v>
      </c>
      <c r="E75" s="36"/>
      <c r="F75" s="36"/>
      <c r="G75" s="36"/>
      <c r="H75" s="83"/>
      <c r="I75" s="228">
        <f t="shared" si="3"/>
        <v>0</v>
      </c>
    </row>
    <row r="76" spans="1:9" ht="12.75">
      <c r="A76" s="171" t="s">
        <v>141</v>
      </c>
      <c r="B76" s="151">
        <v>215.64</v>
      </c>
      <c r="C76" s="174">
        <f t="shared" si="2"/>
        <v>215.64</v>
      </c>
      <c r="D76" s="215">
        <v>215.64</v>
      </c>
      <c r="E76" s="35"/>
      <c r="F76" s="36"/>
      <c r="G76" s="36"/>
      <c r="H76" s="83"/>
      <c r="I76" s="228">
        <f t="shared" si="3"/>
        <v>0</v>
      </c>
    </row>
    <row r="77" spans="1:9" ht="12.75">
      <c r="A77" s="171" t="s">
        <v>142</v>
      </c>
      <c r="B77" s="151">
        <v>35.05</v>
      </c>
      <c r="C77" s="174">
        <f t="shared" si="2"/>
        <v>35.05</v>
      </c>
      <c r="D77" s="215">
        <v>35.05</v>
      </c>
      <c r="E77" s="36"/>
      <c r="F77" s="36"/>
      <c r="G77" s="36"/>
      <c r="H77" s="83"/>
      <c r="I77" s="228">
        <f t="shared" si="3"/>
        <v>0</v>
      </c>
    </row>
    <row r="78" spans="1:9" ht="12.75">
      <c r="A78" s="171" t="s">
        <v>143</v>
      </c>
      <c r="B78" s="151">
        <v>22.52</v>
      </c>
      <c r="C78" s="174">
        <f t="shared" si="2"/>
        <v>22.52</v>
      </c>
      <c r="D78" s="215">
        <v>22.52</v>
      </c>
      <c r="E78" s="36"/>
      <c r="F78" s="36"/>
      <c r="G78" s="36"/>
      <c r="H78" s="83"/>
      <c r="I78" s="228">
        <f t="shared" si="3"/>
        <v>0</v>
      </c>
    </row>
    <row r="79" spans="1:9" ht="12.75">
      <c r="A79" s="171" t="s">
        <v>190</v>
      </c>
      <c r="B79" s="151">
        <v>40.32</v>
      </c>
      <c r="C79" s="174">
        <f t="shared" si="2"/>
        <v>40.32</v>
      </c>
      <c r="D79" s="215">
        <v>40.32</v>
      </c>
      <c r="E79" s="36"/>
      <c r="F79" s="36"/>
      <c r="G79" s="36"/>
      <c r="H79" s="83"/>
      <c r="I79" s="228">
        <f t="shared" si="3"/>
        <v>0</v>
      </c>
    </row>
    <row r="80" spans="1:9" ht="12.75">
      <c r="A80" s="171" t="s">
        <v>144</v>
      </c>
      <c r="B80" s="151">
        <v>37.37</v>
      </c>
      <c r="C80" s="174">
        <f t="shared" si="2"/>
        <v>37.37</v>
      </c>
      <c r="D80" s="215">
        <v>37.37</v>
      </c>
      <c r="E80" s="36"/>
      <c r="F80" s="36"/>
      <c r="G80" s="36"/>
      <c r="H80" s="83"/>
      <c r="I80" s="228">
        <f t="shared" si="3"/>
        <v>0</v>
      </c>
    </row>
    <row r="81" spans="1:9" ht="12.75">
      <c r="A81" s="171" t="s">
        <v>145</v>
      </c>
      <c r="B81" s="151">
        <v>3747.14</v>
      </c>
      <c r="C81" s="174">
        <f t="shared" si="2"/>
        <v>4384.66</v>
      </c>
      <c r="D81" s="220">
        <v>4384.66</v>
      </c>
      <c r="E81" s="36"/>
      <c r="F81" s="36"/>
      <c r="G81" s="36"/>
      <c r="H81" s="83"/>
      <c r="I81" s="217">
        <f t="shared" si="3"/>
        <v>637.52</v>
      </c>
    </row>
    <row r="82" spans="1:9" ht="12.75">
      <c r="A82" s="171" t="s">
        <v>146</v>
      </c>
      <c r="B82" s="151">
        <v>1.7</v>
      </c>
      <c r="C82" s="174">
        <f t="shared" si="2"/>
        <v>1.7</v>
      </c>
      <c r="D82" s="215">
        <v>1.7</v>
      </c>
      <c r="E82" s="36"/>
      <c r="F82" s="36"/>
      <c r="G82" s="36"/>
      <c r="H82" s="83"/>
      <c r="I82" s="228">
        <f t="shared" si="3"/>
        <v>0</v>
      </c>
    </row>
    <row r="83" spans="1:9" ht="12.75">
      <c r="A83" s="171" t="s">
        <v>220</v>
      </c>
      <c r="B83" s="151">
        <v>1.6</v>
      </c>
      <c r="C83" s="174">
        <f t="shared" si="2"/>
        <v>1.6</v>
      </c>
      <c r="D83" s="215">
        <v>1.6</v>
      </c>
      <c r="E83" s="36"/>
      <c r="F83" s="36"/>
      <c r="G83" s="36"/>
      <c r="H83" s="83"/>
      <c r="I83" s="228">
        <f t="shared" si="3"/>
        <v>0</v>
      </c>
    </row>
    <row r="84" spans="1:9" ht="12.75">
      <c r="A84" s="171" t="s">
        <v>221</v>
      </c>
      <c r="B84" s="151">
        <v>10.28</v>
      </c>
      <c r="C84" s="174">
        <f t="shared" si="2"/>
        <v>10.28</v>
      </c>
      <c r="D84" s="215">
        <v>10.28</v>
      </c>
      <c r="E84" s="36"/>
      <c r="F84" s="36"/>
      <c r="G84" s="36"/>
      <c r="H84" s="83"/>
      <c r="I84" s="228">
        <f t="shared" si="3"/>
        <v>0</v>
      </c>
    </row>
    <row r="85" spans="1:9" ht="12.75">
      <c r="A85" s="171" t="s">
        <v>222</v>
      </c>
      <c r="B85" s="151">
        <v>0.8</v>
      </c>
      <c r="C85" s="174">
        <f t="shared" si="2"/>
        <v>0.8</v>
      </c>
      <c r="D85" s="215">
        <v>0.8</v>
      </c>
      <c r="E85" s="36"/>
      <c r="F85" s="36"/>
      <c r="G85" s="36"/>
      <c r="H85" s="83"/>
      <c r="I85" s="228">
        <f t="shared" si="3"/>
        <v>0</v>
      </c>
    </row>
    <row r="86" spans="1:9" ht="12.75">
      <c r="A86" s="171" t="s">
        <v>223</v>
      </c>
      <c r="B86" s="151">
        <v>4.5</v>
      </c>
      <c r="C86" s="174">
        <f t="shared" si="2"/>
        <v>4.5</v>
      </c>
      <c r="D86" s="215">
        <v>4.5</v>
      </c>
      <c r="E86" s="36"/>
      <c r="F86" s="36"/>
      <c r="G86" s="36"/>
      <c r="H86" s="83"/>
      <c r="I86" s="228">
        <f t="shared" si="3"/>
        <v>0</v>
      </c>
    </row>
    <row r="87" spans="1:9" ht="12.75">
      <c r="A87" s="171" t="s">
        <v>165</v>
      </c>
      <c r="B87" s="151">
        <v>12.05</v>
      </c>
      <c r="C87" s="174">
        <f t="shared" si="2"/>
        <v>12.05</v>
      </c>
      <c r="D87" s="215">
        <v>12.05</v>
      </c>
      <c r="E87" s="36"/>
      <c r="F87" s="36"/>
      <c r="G87" s="36"/>
      <c r="H87" s="83"/>
      <c r="I87" s="228">
        <f t="shared" si="3"/>
        <v>0</v>
      </c>
    </row>
    <row r="88" spans="1:9" ht="12.75">
      <c r="A88" s="171" t="s">
        <v>26</v>
      </c>
      <c r="B88" s="151">
        <f>B89+B90+B91+B92+B93+B94+B95+B96+B97+B98</f>
        <v>1121.47</v>
      </c>
      <c r="C88" s="174">
        <f t="shared" si="2"/>
        <v>1121.47</v>
      </c>
      <c r="D88" s="50">
        <f aca="true" t="shared" si="4" ref="D88:I88">D89+D90+D91+D92+D93+D94+D95+D96+D97+D98</f>
        <v>0</v>
      </c>
      <c r="E88" s="50">
        <f t="shared" si="4"/>
        <v>0</v>
      </c>
      <c r="F88" s="50">
        <f t="shared" si="4"/>
        <v>1121.47</v>
      </c>
      <c r="G88" s="50">
        <f t="shared" si="4"/>
        <v>0</v>
      </c>
      <c r="H88" s="50">
        <f t="shared" si="4"/>
        <v>0</v>
      </c>
      <c r="I88" s="215">
        <f t="shared" si="4"/>
        <v>0</v>
      </c>
    </row>
    <row r="89" spans="1:9" ht="12.75">
      <c r="A89" s="171" t="s">
        <v>224</v>
      </c>
      <c r="B89" s="151">
        <v>2</v>
      </c>
      <c r="C89" s="174">
        <f t="shared" si="2"/>
        <v>2</v>
      </c>
      <c r="D89" s="50">
        <v>0</v>
      </c>
      <c r="E89" s="36"/>
      <c r="F89" s="206">
        <v>2</v>
      </c>
      <c r="G89" s="36"/>
      <c r="H89" s="83"/>
      <c r="I89" s="228">
        <f t="shared" si="3"/>
        <v>0</v>
      </c>
    </row>
    <row r="90" spans="1:9" ht="12.75">
      <c r="A90" s="171" t="s">
        <v>167</v>
      </c>
      <c r="B90" s="151">
        <v>289.05</v>
      </c>
      <c r="C90" s="174">
        <f t="shared" si="2"/>
        <v>289.05</v>
      </c>
      <c r="D90" s="50">
        <v>0</v>
      </c>
      <c r="E90" s="36"/>
      <c r="F90" s="206">
        <v>289.05</v>
      </c>
      <c r="G90" s="36"/>
      <c r="H90" s="83"/>
      <c r="I90" s="228">
        <f t="shared" si="3"/>
        <v>0</v>
      </c>
    </row>
    <row r="91" spans="1:9" ht="12.75">
      <c r="A91" s="171" t="s">
        <v>191</v>
      </c>
      <c r="B91" s="151">
        <v>73.1</v>
      </c>
      <c r="C91" s="174">
        <f t="shared" si="2"/>
        <v>73.1</v>
      </c>
      <c r="D91" s="50">
        <v>0</v>
      </c>
      <c r="E91" s="36"/>
      <c r="F91" s="206">
        <v>73.1</v>
      </c>
      <c r="G91" s="36"/>
      <c r="H91" s="83"/>
      <c r="I91" s="228">
        <f t="shared" si="3"/>
        <v>0</v>
      </c>
    </row>
    <row r="92" spans="1:9" ht="12.75">
      <c r="A92" s="171" t="s">
        <v>236</v>
      </c>
      <c r="B92" s="151">
        <v>17.2</v>
      </c>
      <c r="C92" s="174">
        <f t="shared" si="2"/>
        <v>17.2</v>
      </c>
      <c r="D92" s="50">
        <v>0</v>
      </c>
      <c r="E92" s="36"/>
      <c r="F92" s="206">
        <v>17.2</v>
      </c>
      <c r="G92" s="36"/>
      <c r="H92" s="83"/>
      <c r="I92" s="228">
        <f t="shared" si="3"/>
        <v>0</v>
      </c>
    </row>
    <row r="93" spans="1:9" ht="12.75">
      <c r="A93" s="171" t="s">
        <v>168</v>
      </c>
      <c r="B93" s="151">
        <v>590.42</v>
      </c>
      <c r="C93" s="174">
        <f t="shared" si="2"/>
        <v>590.42</v>
      </c>
      <c r="D93" s="179">
        <v>0</v>
      </c>
      <c r="E93" s="32"/>
      <c r="F93" s="227">
        <v>590.42</v>
      </c>
      <c r="G93" s="32"/>
      <c r="H93" s="83"/>
      <c r="I93" s="228">
        <f t="shared" si="3"/>
        <v>0</v>
      </c>
    </row>
    <row r="94" spans="1:9" ht="12.75">
      <c r="A94" s="189" t="s">
        <v>169</v>
      </c>
      <c r="B94" s="154">
        <v>0</v>
      </c>
      <c r="C94" s="174">
        <f t="shared" si="2"/>
        <v>0</v>
      </c>
      <c r="D94" s="186"/>
      <c r="E94" s="37"/>
      <c r="F94" s="233">
        <v>0</v>
      </c>
      <c r="G94" s="37"/>
      <c r="H94" s="111"/>
      <c r="I94" s="228">
        <f t="shared" si="3"/>
        <v>0</v>
      </c>
    </row>
    <row r="95" spans="1:9" ht="12.75">
      <c r="A95" s="229"/>
      <c r="B95" s="151">
        <v>0</v>
      </c>
      <c r="C95" s="174">
        <f t="shared" si="2"/>
        <v>0</v>
      </c>
      <c r="D95" s="179"/>
      <c r="E95" s="32"/>
      <c r="F95" s="227"/>
      <c r="G95" s="32"/>
      <c r="H95" s="83"/>
      <c r="I95" s="228">
        <f t="shared" si="3"/>
        <v>0</v>
      </c>
    </row>
    <row r="96" spans="1:9" ht="12.75">
      <c r="A96" s="190" t="s">
        <v>202</v>
      </c>
      <c r="B96" s="151">
        <v>146.7</v>
      </c>
      <c r="C96" s="174">
        <f t="shared" si="2"/>
        <v>146.7</v>
      </c>
      <c r="D96" s="179"/>
      <c r="E96" s="32"/>
      <c r="F96" s="227">
        <v>146.7</v>
      </c>
      <c r="G96" s="32"/>
      <c r="H96" s="32"/>
      <c r="I96" s="228">
        <f t="shared" si="3"/>
        <v>0</v>
      </c>
    </row>
    <row r="97" spans="1:9" ht="12.75">
      <c r="A97" s="171" t="s">
        <v>200</v>
      </c>
      <c r="B97" s="151">
        <v>0</v>
      </c>
      <c r="C97" s="175">
        <f aca="true" t="shared" si="5" ref="C97:C111">D97+E97+F97+G97+H97</f>
        <v>0</v>
      </c>
      <c r="D97" s="179"/>
      <c r="E97" s="32"/>
      <c r="F97" s="227">
        <v>0</v>
      </c>
      <c r="G97" s="32"/>
      <c r="H97" s="83"/>
      <c r="I97" s="228">
        <f t="shared" si="3"/>
        <v>0</v>
      </c>
    </row>
    <row r="98" spans="1:9" ht="13.5" thickBot="1">
      <c r="A98" s="171" t="s">
        <v>238</v>
      </c>
      <c r="B98" s="191">
        <v>3</v>
      </c>
      <c r="C98" s="193">
        <f t="shared" si="5"/>
        <v>3</v>
      </c>
      <c r="D98" s="187"/>
      <c r="E98" s="165"/>
      <c r="F98" s="234">
        <v>3</v>
      </c>
      <c r="G98" s="165"/>
      <c r="H98" s="86"/>
      <c r="I98" s="228">
        <f t="shared" si="3"/>
        <v>0</v>
      </c>
    </row>
    <row r="99" spans="1:9" ht="13.5" thickBot="1">
      <c r="A99" s="11" t="s">
        <v>27</v>
      </c>
      <c r="B99" s="27">
        <f>B100+B101+B102</f>
        <v>127.36999999999999</v>
      </c>
      <c r="C99" s="27">
        <f t="shared" si="5"/>
        <v>1199.56</v>
      </c>
      <c r="D99" s="47">
        <f>D100+D101+D102</f>
        <v>0</v>
      </c>
      <c r="E99" s="30">
        <f>E100+E101+E102</f>
        <v>0</v>
      </c>
      <c r="F99" s="30">
        <f>F100+F101+F102</f>
        <v>0</v>
      </c>
      <c r="G99" s="30">
        <f>G100+G101+G102</f>
        <v>0</v>
      </c>
      <c r="H99" s="107">
        <f>H100+H101+H102</f>
        <v>1199.56</v>
      </c>
      <c r="I99" s="250">
        <f t="shared" si="3"/>
        <v>1072.19</v>
      </c>
    </row>
    <row r="100" spans="1:9" ht="12.75">
      <c r="A100" s="15" t="s">
        <v>89</v>
      </c>
      <c r="B100" s="152">
        <v>98.71</v>
      </c>
      <c r="C100" s="75">
        <f t="shared" si="5"/>
        <v>98.71</v>
      </c>
      <c r="D100" s="49"/>
      <c r="E100" s="39"/>
      <c r="F100" s="39"/>
      <c r="G100" s="39"/>
      <c r="H100" s="204">
        <v>98.71</v>
      </c>
      <c r="I100" s="235">
        <f t="shared" si="3"/>
        <v>0</v>
      </c>
    </row>
    <row r="101" spans="1:9" ht="12.75">
      <c r="A101" s="16" t="s">
        <v>28</v>
      </c>
      <c r="B101" s="151">
        <v>28.66</v>
      </c>
      <c r="C101" s="76">
        <f t="shared" si="5"/>
        <v>28.66</v>
      </c>
      <c r="D101" s="36"/>
      <c r="E101" s="36"/>
      <c r="F101" s="36"/>
      <c r="G101" s="36"/>
      <c r="H101" s="208">
        <v>28.66</v>
      </c>
      <c r="I101" s="228">
        <f t="shared" si="3"/>
        <v>0</v>
      </c>
    </row>
    <row r="102" spans="1:9" ht="13.5" thickBot="1">
      <c r="A102" s="26" t="s">
        <v>244</v>
      </c>
      <c r="B102" s="152">
        <v>0</v>
      </c>
      <c r="C102" s="148">
        <f t="shared" si="5"/>
        <v>1072.19</v>
      </c>
      <c r="D102" s="69"/>
      <c r="E102" s="70"/>
      <c r="F102" s="70"/>
      <c r="G102" s="70"/>
      <c r="H102" s="236">
        <v>1072.19</v>
      </c>
      <c r="I102" s="237">
        <f t="shared" si="3"/>
        <v>1072.19</v>
      </c>
    </row>
    <row r="103" spans="1:9" ht="13.5" thickBot="1">
      <c r="A103" s="11" t="s">
        <v>29</v>
      </c>
      <c r="B103" s="27">
        <f>B104+B105+B106+B107+B108+B109+B110</f>
        <v>232.4</v>
      </c>
      <c r="C103" s="12">
        <f t="shared" si="5"/>
        <v>232.4</v>
      </c>
      <c r="D103" s="42">
        <f>D104+D105+D106+D107+D108+D109+D110</f>
        <v>0</v>
      </c>
      <c r="E103" s="30">
        <f>E104+E105+E106+E107+E108+E109+E110</f>
        <v>0</v>
      </c>
      <c r="F103" s="30">
        <f>F104+F105+F106+F107+F108+F109+F110</f>
        <v>0</v>
      </c>
      <c r="G103" s="30">
        <f>G104+G105+G106+G107+G108+G109+G110</f>
        <v>0</v>
      </c>
      <c r="H103" s="107">
        <f>H104+H105+H106+H107+H108+H109+H110</f>
        <v>232.4</v>
      </c>
      <c r="I103" s="250">
        <f t="shared" si="3"/>
        <v>0</v>
      </c>
    </row>
    <row r="104" spans="1:9" ht="12.75">
      <c r="A104" s="15" t="s">
        <v>30</v>
      </c>
      <c r="B104" s="157">
        <v>232.4</v>
      </c>
      <c r="C104" s="75">
        <f t="shared" si="5"/>
        <v>232.4</v>
      </c>
      <c r="D104" s="62"/>
      <c r="E104" s="34"/>
      <c r="F104" s="34"/>
      <c r="G104" s="34"/>
      <c r="H104" s="80">
        <v>232.4</v>
      </c>
      <c r="I104" s="135">
        <f t="shared" si="3"/>
        <v>0</v>
      </c>
    </row>
    <row r="105" spans="1:9" ht="12.75">
      <c r="A105" s="15" t="s">
        <v>129</v>
      </c>
      <c r="B105" s="151">
        <v>0</v>
      </c>
      <c r="C105" s="76">
        <f t="shared" si="5"/>
        <v>0</v>
      </c>
      <c r="D105" s="62"/>
      <c r="E105" s="34"/>
      <c r="F105" s="34"/>
      <c r="G105" s="34"/>
      <c r="H105" s="80"/>
      <c r="I105" s="122">
        <f t="shared" si="3"/>
        <v>0</v>
      </c>
    </row>
    <row r="106" spans="1:9" ht="12.75">
      <c r="A106" s="16" t="s">
        <v>170</v>
      </c>
      <c r="B106" s="151">
        <v>0</v>
      </c>
      <c r="C106" s="76">
        <f t="shared" si="5"/>
        <v>0</v>
      </c>
      <c r="D106" s="63"/>
      <c r="E106" s="32"/>
      <c r="F106" s="32"/>
      <c r="G106" s="32"/>
      <c r="H106" s="83">
        <v>0</v>
      </c>
      <c r="I106" s="122">
        <f t="shared" si="3"/>
        <v>0</v>
      </c>
    </row>
    <row r="107" spans="1:9" ht="12.75">
      <c r="A107" s="16" t="s">
        <v>194</v>
      </c>
      <c r="B107" s="151">
        <v>0</v>
      </c>
      <c r="C107" s="76">
        <f t="shared" si="5"/>
        <v>0</v>
      </c>
      <c r="D107" s="63"/>
      <c r="E107" s="32"/>
      <c r="F107" s="32"/>
      <c r="G107" s="41"/>
      <c r="H107" s="112">
        <v>0</v>
      </c>
      <c r="I107" s="141">
        <f t="shared" si="3"/>
        <v>0</v>
      </c>
    </row>
    <row r="108" spans="1:9" ht="12.75">
      <c r="A108" s="16" t="s">
        <v>130</v>
      </c>
      <c r="B108" s="151">
        <v>0</v>
      </c>
      <c r="C108" s="76">
        <f t="shared" si="5"/>
        <v>0</v>
      </c>
      <c r="D108" s="63"/>
      <c r="E108" s="32"/>
      <c r="F108" s="35"/>
      <c r="G108" s="32"/>
      <c r="H108" s="83"/>
      <c r="I108" s="122">
        <f t="shared" si="3"/>
        <v>0</v>
      </c>
    </row>
    <row r="109" spans="1:9" ht="12.75">
      <c r="A109" s="16" t="s">
        <v>122</v>
      </c>
      <c r="B109" s="151">
        <v>0</v>
      </c>
      <c r="C109" s="76">
        <f t="shared" si="5"/>
        <v>0</v>
      </c>
      <c r="D109" s="63"/>
      <c r="E109" s="32"/>
      <c r="F109" s="32"/>
      <c r="G109" s="32"/>
      <c r="H109" s="108"/>
      <c r="I109" s="122">
        <f t="shared" si="3"/>
        <v>0</v>
      </c>
    </row>
    <row r="110" spans="1:9" ht="13.5" thickBot="1">
      <c r="A110" s="18" t="s">
        <v>123</v>
      </c>
      <c r="B110" s="152">
        <v>0</v>
      </c>
      <c r="C110" s="148">
        <f t="shared" si="5"/>
        <v>0</v>
      </c>
      <c r="D110" s="65"/>
      <c r="E110" s="37"/>
      <c r="F110" s="40"/>
      <c r="G110" s="37"/>
      <c r="H110" s="84"/>
      <c r="I110" s="134">
        <f t="shared" si="3"/>
        <v>0</v>
      </c>
    </row>
    <row r="111" spans="1:12" ht="21" customHeight="1" thickBot="1">
      <c r="A111" s="11" t="s">
        <v>31</v>
      </c>
      <c r="B111" s="27">
        <f>B58+B61+B99+B103</f>
        <v>14040.650000000001</v>
      </c>
      <c r="C111" s="12">
        <f t="shared" si="5"/>
        <v>20285.019999999997</v>
      </c>
      <c r="D111" s="42">
        <f>D58+D61+D99+D103</f>
        <v>5067.320000000001</v>
      </c>
      <c r="E111" s="30">
        <f>E58+E61+E99+E103</f>
        <v>7960.53</v>
      </c>
      <c r="F111" s="30">
        <f>F58+F61+F99+F103</f>
        <v>1121.47</v>
      </c>
      <c r="G111" s="30">
        <f>G58+G61+G99+G103</f>
        <v>4703.74</v>
      </c>
      <c r="H111" s="107">
        <f>H58+H61+H99+H103</f>
        <v>1431.96</v>
      </c>
      <c r="I111" s="250">
        <f t="shared" si="3"/>
        <v>6244.369999999995</v>
      </c>
      <c r="L111" s="247"/>
    </row>
    <row r="112" spans="3:5" ht="12.75">
      <c r="C112" s="10"/>
      <c r="D112" s="1"/>
      <c r="E112" s="1"/>
    </row>
    <row r="113" ht="12.75">
      <c r="C113" s="1"/>
    </row>
    <row r="114" spans="1:2" ht="12.75">
      <c r="A114" s="6"/>
      <c r="B114" s="6"/>
    </row>
    <row r="115" spans="1:2" ht="12.75">
      <c r="A115" s="6"/>
      <c r="B115" s="6"/>
    </row>
    <row r="116" spans="1:2" ht="12.75">
      <c r="A116" s="6"/>
      <c r="B116" s="6"/>
    </row>
    <row r="117" spans="1:2" ht="12.75">
      <c r="A117" s="6"/>
      <c r="B117" s="6"/>
    </row>
    <row r="118" spans="1:2" ht="12.75">
      <c r="A118" s="6"/>
      <c r="B118" s="6"/>
    </row>
    <row r="124" spans="1:8" ht="12.75">
      <c r="A124" s="1"/>
      <c r="B124" s="1"/>
      <c r="C124" s="1"/>
      <c r="D124" s="1"/>
      <c r="E124" s="1"/>
      <c r="F124" s="1"/>
      <c r="G124" s="1"/>
      <c r="H124" s="1"/>
    </row>
    <row r="125" spans="1:8" ht="12.75">
      <c r="A125" s="1"/>
      <c r="B125" s="1"/>
      <c r="C125" s="1"/>
      <c r="D125" s="1"/>
      <c r="E125" s="1"/>
      <c r="F125" s="1"/>
      <c r="G125" s="1"/>
      <c r="H125" s="1"/>
    </row>
    <row r="126" spans="1:8" ht="12.75">
      <c r="A126" s="1"/>
      <c r="B126" s="1"/>
      <c r="C126" s="1"/>
      <c r="D126" s="1"/>
      <c r="E126" s="1"/>
      <c r="F126" s="1"/>
      <c r="G126" s="1"/>
      <c r="H126" s="1"/>
    </row>
    <row r="127" spans="1:8" ht="12.75">
      <c r="A127" s="1"/>
      <c r="B127" s="1"/>
      <c r="C127" s="1"/>
      <c r="D127" s="1"/>
      <c r="E127" s="1"/>
      <c r="F127" s="1"/>
      <c r="G127" s="1"/>
      <c r="H127" s="1"/>
    </row>
    <row r="128" spans="1:8" ht="12.75">
      <c r="A128" s="1"/>
      <c r="B128" s="1"/>
      <c r="C128" s="1"/>
      <c r="D128" s="1"/>
      <c r="E128" s="1"/>
      <c r="F128" s="1"/>
      <c r="G128" s="1"/>
      <c r="H128" s="1"/>
    </row>
    <row r="129" spans="1:8" ht="12.75">
      <c r="A129" s="1"/>
      <c r="B129" s="1"/>
      <c r="C129" s="1"/>
      <c r="D129" s="1"/>
      <c r="E129" s="1"/>
      <c r="F129" s="1"/>
      <c r="G129" s="1"/>
      <c r="H129" s="1"/>
    </row>
    <row r="130" spans="1:8" ht="12.75">
      <c r="A130" s="1"/>
      <c r="B130" s="1"/>
      <c r="C130" s="1"/>
      <c r="D130" s="1"/>
      <c r="E130" s="1"/>
      <c r="F130" s="1"/>
      <c r="G130" s="1"/>
      <c r="H130" s="1"/>
    </row>
    <row r="131" spans="1:8" ht="12.75">
      <c r="A131" s="1"/>
      <c r="B131" s="1"/>
      <c r="C131" s="1"/>
      <c r="D131" s="1"/>
      <c r="E131" s="1"/>
      <c r="F131" s="1"/>
      <c r="G131" s="1"/>
      <c r="H131" s="1"/>
    </row>
    <row r="132" spans="1:8" ht="12.75">
      <c r="A132" s="1"/>
      <c r="B132" s="1"/>
      <c r="C132" s="1"/>
      <c r="D132" s="1"/>
      <c r="E132" s="1"/>
      <c r="F132" s="1"/>
      <c r="G132" s="1"/>
      <c r="H132" s="1"/>
    </row>
    <row r="133" spans="1:8" ht="12.75">
      <c r="A133" s="1"/>
      <c r="B133" s="1"/>
      <c r="C133" s="1"/>
      <c r="D133" s="1"/>
      <c r="E133" s="1"/>
      <c r="F133" s="1"/>
      <c r="G133" s="1"/>
      <c r="H133" s="1"/>
    </row>
    <row r="134" spans="1:8" ht="12.75">
      <c r="A134" s="1"/>
      <c r="B134" s="1"/>
      <c r="C134" s="1"/>
      <c r="D134" s="1"/>
      <c r="E134" s="1"/>
      <c r="F134" s="1"/>
      <c r="G134" s="1"/>
      <c r="H134" s="1"/>
    </row>
    <row r="135" spans="1:8" ht="12.75">
      <c r="A135" s="1"/>
      <c r="B135" s="1"/>
      <c r="C135" s="1"/>
      <c r="D135" s="1"/>
      <c r="E135" s="1"/>
      <c r="F135" s="1"/>
      <c r="G135" s="1"/>
      <c r="H135" s="1"/>
    </row>
    <row r="136" spans="1:8" ht="12.75">
      <c r="A136" s="1"/>
      <c r="B136" s="1"/>
      <c r="C136" s="1"/>
      <c r="D136" s="1"/>
      <c r="E136" s="1"/>
      <c r="F136" s="1"/>
      <c r="G136" s="1"/>
      <c r="H136" s="1"/>
    </row>
    <row r="137" spans="1:8" ht="12.75">
      <c r="A137" s="1"/>
      <c r="B137" s="1"/>
      <c r="C137" s="1"/>
      <c r="D137" s="1"/>
      <c r="E137" s="1"/>
      <c r="F137" s="1"/>
      <c r="G137" s="1"/>
      <c r="H137" s="1"/>
    </row>
    <row r="138" spans="1:8" ht="12.75">
      <c r="A138" s="1"/>
      <c r="B138" s="1"/>
      <c r="C138" s="1"/>
      <c r="D138" s="1"/>
      <c r="E138" s="1"/>
      <c r="F138" s="1"/>
      <c r="G138" s="1"/>
      <c r="H138" s="1"/>
    </row>
    <row r="139" spans="1:8" ht="12.75">
      <c r="A139" s="1"/>
      <c r="B139" s="1"/>
      <c r="C139" s="1"/>
      <c r="D139" s="1"/>
      <c r="E139" s="1"/>
      <c r="F139" s="1"/>
      <c r="G139" s="1"/>
      <c r="H139" s="1"/>
    </row>
    <row r="140" spans="1:8" ht="12.75">
      <c r="A140" s="1"/>
      <c r="B140" s="1"/>
      <c r="C140" s="1"/>
      <c r="D140" s="1"/>
      <c r="E140" s="1"/>
      <c r="F140" s="1"/>
      <c r="G140" s="1"/>
      <c r="H140" s="1"/>
    </row>
    <row r="141" spans="1:8" ht="12.75">
      <c r="A141" s="1"/>
      <c r="B141" s="1"/>
      <c r="C141" s="1"/>
      <c r="D141" s="1"/>
      <c r="E141" s="1"/>
      <c r="F141" s="1"/>
      <c r="G141" s="1"/>
      <c r="H141" s="1"/>
    </row>
    <row r="142" spans="1:8" ht="12.75">
      <c r="A142" s="1"/>
      <c r="B142" s="1"/>
      <c r="C142" s="1"/>
      <c r="D142" s="1"/>
      <c r="E142" s="1"/>
      <c r="F142" s="1"/>
      <c r="G142" s="1"/>
      <c r="H142" s="1"/>
    </row>
    <row r="143" spans="1:8" ht="12.75">
      <c r="A143" s="1"/>
      <c r="B143" s="1"/>
      <c r="C143" s="1"/>
      <c r="D143" s="1"/>
      <c r="E143" s="1"/>
      <c r="F143" s="1"/>
      <c r="G143" s="1"/>
      <c r="H143" s="1"/>
    </row>
    <row r="144" spans="1:8" ht="12.75">
      <c r="A144" s="1"/>
      <c r="B144" s="1"/>
      <c r="C144" s="1"/>
      <c r="D144" s="1"/>
      <c r="E144" s="1"/>
      <c r="F144" s="1"/>
      <c r="G144" s="1"/>
      <c r="H144" s="1"/>
    </row>
    <row r="145" spans="1:8" ht="12.75">
      <c r="A145" s="1"/>
      <c r="B145" s="1"/>
      <c r="C145" s="1"/>
      <c r="D145" s="1"/>
      <c r="E145" s="1"/>
      <c r="F145" s="1"/>
      <c r="G145" s="1"/>
      <c r="H145" s="1"/>
    </row>
    <row r="146" spans="1:8" ht="12.75">
      <c r="A146" s="1"/>
      <c r="B146" s="1"/>
      <c r="C146" s="1"/>
      <c r="D146" s="1"/>
      <c r="E146" s="1"/>
      <c r="F146" s="1"/>
      <c r="G146" s="1"/>
      <c r="H146" s="1"/>
    </row>
    <row r="147" spans="1:8" ht="12.75">
      <c r="A147" s="1"/>
      <c r="B147" s="1"/>
      <c r="C147" s="1"/>
      <c r="D147" s="1"/>
      <c r="E147" s="1"/>
      <c r="F147" s="1"/>
      <c r="G147" s="1"/>
      <c r="H147" s="1"/>
    </row>
    <row r="148" spans="1:8" ht="12.75">
      <c r="A148" s="1"/>
      <c r="B148" s="1"/>
      <c r="C148" s="1"/>
      <c r="D148" s="1"/>
      <c r="E148" s="1"/>
      <c r="F148" s="1"/>
      <c r="G148" s="1"/>
      <c r="H148" s="1"/>
    </row>
    <row r="149" spans="1:8" ht="12.75">
      <c r="A149" s="1"/>
      <c r="B149" s="1"/>
      <c r="C149" s="1"/>
      <c r="D149" s="1"/>
      <c r="E149" s="1"/>
      <c r="F149" s="1"/>
      <c r="G149" s="1"/>
      <c r="H149" s="1"/>
    </row>
    <row r="150" spans="1:8" ht="12.75">
      <c r="A150" s="1"/>
      <c r="B150" s="1"/>
      <c r="C150" s="1"/>
      <c r="D150" s="1"/>
      <c r="E150" s="1"/>
      <c r="F150" s="1"/>
      <c r="G150" s="1"/>
      <c r="H150" s="1"/>
    </row>
    <row r="151" spans="1:8" ht="12.75">
      <c r="A151" s="1"/>
      <c r="B151" s="1"/>
      <c r="C151" s="1"/>
      <c r="D151" s="1"/>
      <c r="E151" s="1"/>
      <c r="F151" s="1"/>
      <c r="G151" s="1"/>
      <c r="H151" s="1"/>
    </row>
    <row r="152" spans="1:8" ht="12.75">
      <c r="A152" s="1"/>
      <c r="B152" s="1"/>
      <c r="C152" s="1"/>
      <c r="D152" s="1"/>
      <c r="E152" s="1"/>
      <c r="F152" s="1"/>
      <c r="G152" s="1"/>
      <c r="H152" s="1"/>
    </row>
    <row r="153" spans="1:8" ht="12.75">
      <c r="A153" s="1"/>
      <c r="B153" s="1"/>
      <c r="C153" s="1"/>
      <c r="D153" s="1"/>
      <c r="E153" s="1"/>
      <c r="F153" s="1"/>
      <c r="G153" s="1"/>
      <c r="H153" s="1"/>
    </row>
    <row r="154" spans="1:8" ht="12.75">
      <c r="A154" s="1"/>
      <c r="B154" s="1"/>
      <c r="C154" s="1"/>
      <c r="D154" s="1"/>
      <c r="E154" s="1"/>
      <c r="F154" s="1"/>
      <c r="G154" s="1"/>
      <c r="H154" s="1"/>
    </row>
    <row r="155" spans="1:8" ht="12.75">
      <c r="A155" s="1"/>
      <c r="B155" s="1"/>
      <c r="C155" s="1"/>
      <c r="D155" s="1"/>
      <c r="E155" s="1"/>
      <c r="F155" s="1"/>
      <c r="G155" s="1"/>
      <c r="H155" s="1"/>
    </row>
    <row r="156" spans="1:8" ht="12.75">
      <c r="A156" s="1"/>
      <c r="B156" s="1"/>
      <c r="C156" s="1"/>
      <c r="D156" s="1"/>
      <c r="E156" s="1"/>
      <c r="F156" s="1"/>
      <c r="G156" s="1"/>
      <c r="H156" s="1"/>
    </row>
    <row r="157" spans="1:8" ht="12.75">
      <c r="A157" s="1"/>
      <c r="B157" s="1"/>
      <c r="C157" s="1"/>
      <c r="D157" s="1"/>
      <c r="E157" s="1"/>
      <c r="F157" s="1"/>
      <c r="G157" s="1"/>
      <c r="H157" s="1"/>
    </row>
    <row r="158" spans="1:8" ht="12.75">
      <c r="A158" s="1"/>
      <c r="B158" s="1"/>
      <c r="C158" s="1"/>
      <c r="D158" s="1"/>
      <c r="E158" s="1"/>
      <c r="F158" s="1"/>
      <c r="G158" s="1"/>
      <c r="H158" s="1"/>
    </row>
    <row r="159" spans="1:8" ht="12.75">
      <c r="A159" s="1"/>
      <c r="B159" s="1"/>
      <c r="C159" s="1"/>
      <c r="D159" s="1"/>
      <c r="E159" s="1"/>
      <c r="F159" s="1"/>
      <c r="G159" s="1"/>
      <c r="H159" s="1"/>
    </row>
    <row r="160" spans="1:8" ht="12.75">
      <c r="A160" s="1"/>
      <c r="B160" s="1"/>
      <c r="C160" s="1"/>
      <c r="D160" s="1"/>
      <c r="E160" s="1"/>
      <c r="F160" s="1"/>
      <c r="G160" s="1"/>
      <c r="H160" s="1"/>
    </row>
    <row r="161" spans="1:8" ht="12.75">
      <c r="A161" s="1"/>
      <c r="B161" s="1"/>
      <c r="C161" s="1"/>
      <c r="D161" s="1"/>
      <c r="E161" s="1"/>
      <c r="F161" s="1"/>
      <c r="G161" s="1"/>
      <c r="H161" s="1"/>
    </row>
    <row r="162" spans="1:8" ht="12.75">
      <c r="A162" s="1"/>
      <c r="B162" s="1"/>
      <c r="C162" s="1"/>
      <c r="D162" s="1"/>
      <c r="E162" s="1"/>
      <c r="F162" s="1"/>
      <c r="G162" s="1"/>
      <c r="H162" s="1"/>
    </row>
    <row r="163" spans="1:8" ht="12.75">
      <c r="A163" s="1"/>
      <c r="B163" s="1"/>
      <c r="C163" s="1"/>
      <c r="D163" s="1"/>
      <c r="E163" s="1"/>
      <c r="F163" s="1"/>
      <c r="G163" s="1"/>
      <c r="H163" s="1"/>
    </row>
    <row r="164" spans="1:8" ht="12.75">
      <c r="A164" s="1"/>
      <c r="B164" s="1"/>
      <c r="C164" s="1"/>
      <c r="D164" s="1"/>
      <c r="E164" s="1"/>
      <c r="F164" s="1"/>
      <c r="G164" s="1"/>
      <c r="H164" s="1"/>
    </row>
    <row r="165" spans="1:8" ht="12.75">
      <c r="A165" s="1"/>
      <c r="B165" s="1"/>
      <c r="C165" s="1"/>
      <c r="D165" s="1"/>
      <c r="E165" s="1"/>
      <c r="F165" s="1"/>
      <c r="G165" s="1"/>
      <c r="H165" s="1"/>
    </row>
    <row r="166" spans="1:8" ht="12.75">
      <c r="A166" s="1"/>
      <c r="B166" s="1"/>
      <c r="C166" s="1"/>
      <c r="D166" s="1"/>
      <c r="E166" s="1"/>
      <c r="F166" s="1"/>
      <c r="G166" s="1"/>
      <c r="H166" s="1"/>
    </row>
    <row r="167" spans="1:8" ht="12.75">
      <c r="A167" s="1"/>
      <c r="B167" s="1"/>
      <c r="C167" s="1"/>
      <c r="D167" s="1"/>
      <c r="E167" s="1"/>
      <c r="F167" s="1"/>
      <c r="G167" s="1"/>
      <c r="H167" s="1"/>
    </row>
    <row r="168" spans="1:8" ht="12.75">
      <c r="A168" s="1"/>
      <c r="B168" s="1"/>
      <c r="C168" s="1"/>
      <c r="D168" s="1"/>
      <c r="E168" s="1"/>
      <c r="F168" s="1"/>
      <c r="G168" s="1"/>
      <c r="H168" s="1"/>
    </row>
    <row r="169" spans="1:8" ht="12.75">
      <c r="A169" s="1"/>
      <c r="B169" s="1"/>
      <c r="C169" s="1"/>
      <c r="D169" s="1"/>
      <c r="E169" s="1"/>
      <c r="F169" s="1"/>
      <c r="G169" s="1"/>
      <c r="H169" s="1"/>
    </row>
    <row r="170" spans="1:8" ht="12.75">
      <c r="A170" s="1"/>
      <c r="B170" s="1"/>
      <c r="C170" s="1"/>
      <c r="D170" s="1"/>
      <c r="E170" s="1"/>
      <c r="F170" s="1"/>
      <c r="G170" s="1"/>
      <c r="H170" s="1"/>
    </row>
    <row r="171" spans="1:8" ht="12.75">
      <c r="A171" s="1"/>
      <c r="B171" s="1"/>
      <c r="C171" s="1"/>
      <c r="D171" s="1"/>
      <c r="E171" s="1"/>
      <c r="F171" s="1"/>
      <c r="G171" s="1"/>
      <c r="H171" s="1"/>
    </row>
    <row r="172" spans="1:8" ht="12.75">
      <c r="A172" s="1"/>
      <c r="B172" s="1"/>
      <c r="C172" s="1"/>
      <c r="D172" s="1"/>
      <c r="E172" s="1"/>
      <c r="F172" s="1"/>
      <c r="G172" s="1"/>
      <c r="H172" s="1"/>
    </row>
    <row r="173" spans="1:8" ht="12.75">
      <c r="A173" s="1"/>
      <c r="B173" s="1"/>
      <c r="C173" s="1"/>
      <c r="D173" s="1"/>
      <c r="E173" s="1"/>
      <c r="F173" s="1"/>
      <c r="G173" s="1"/>
      <c r="H173" s="1"/>
    </row>
    <row r="174" spans="1:8" ht="12.75">
      <c r="A174" s="1"/>
      <c r="B174" s="1"/>
      <c r="C174" s="1"/>
      <c r="D174" s="1"/>
      <c r="E174" s="1"/>
      <c r="F174" s="1"/>
      <c r="G174" s="1"/>
      <c r="H174" s="1"/>
    </row>
    <row r="175" spans="1:8" ht="12.75">
      <c r="A175" s="1"/>
      <c r="B175" s="1"/>
      <c r="C175" s="1"/>
      <c r="D175" s="1"/>
      <c r="E175" s="1"/>
      <c r="F175" s="1"/>
      <c r="G175" s="1"/>
      <c r="H175" s="1"/>
    </row>
    <row r="176" spans="1:8" ht="12.75">
      <c r="A176" s="1"/>
      <c r="B176" s="1"/>
      <c r="C176" s="1"/>
      <c r="D176" s="1"/>
      <c r="E176" s="1"/>
      <c r="F176" s="1"/>
      <c r="G176" s="1"/>
      <c r="H176" s="1"/>
    </row>
    <row r="177" spans="1:8" ht="12.75">
      <c r="A177" s="1"/>
      <c r="B177" s="1"/>
      <c r="C177" s="1"/>
      <c r="D177" s="1"/>
      <c r="E177" s="1"/>
      <c r="F177" s="1"/>
      <c r="G177" s="1"/>
      <c r="H177" s="1"/>
    </row>
    <row r="178" spans="1:8" ht="12.75">
      <c r="A178" s="1"/>
      <c r="B178" s="1"/>
      <c r="C178" s="1"/>
      <c r="D178" s="1"/>
      <c r="E178" s="1"/>
      <c r="F178" s="1"/>
      <c r="G178" s="1"/>
      <c r="H178" s="1"/>
    </row>
    <row r="179" spans="1:8" ht="12.75">
      <c r="A179" s="1"/>
      <c r="B179" s="1"/>
      <c r="C179" s="1"/>
      <c r="D179" s="1"/>
      <c r="E179" s="1"/>
      <c r="F179" s="1"/>
      <c r="G179" s="1"/>
      <c r="H179" s="1"/>
    </row>
    <row r="180" spans="1:8" ht="12.75">
      <c r="A180" s="1"/>
      <c r="B180" s="1"/>
      <c r="C180" s="1"/>
      <c r="D180" s="1"/>
      <c r="E180" s="1"/>
      <c r="F180" s="1"/>
      <c r="G180" s="1"/>
      <c r="H180" s="1"/>
    </row>
    <row r="181" spans="1:8" ht="12.75">
      <c r="A181" s="1"/>
      <c r="B181" s="1"/>
      <c r="C181" s="1"/>
      <c r="D181" s="1"/>
      <c r="E181" s="1"/>
      <c r="F181" s="1"/>
      <c r="G181" s="1"/>
      <c r="H181" s="1"/>
    </row>
    <row r="182" spans="1:8" ht="12.75">
      <c r="A182" s="1"/>
      <c r="B182" s="1"/>
      <c r="C182" s="1"/>
      <c r="D182" s="1"/>
      <c r="E182" s="1"/>
      <c r="F182" s="1"/>
      <c r="G182" s="1"/>
      <c r="H182" s="1"/>
    </row>
    <row r="183" spans="1:8" ht="12.75">
      <c r="A183" s="1"/>
      <c r="B183" s="1"/>
      <c r="C183" s="1"/>
      <c r="D183" s="1"/>
      <c r="E183" s="1"/>
      <c r="F183" s="1"/>
      <c r="G183" s="1"/>
      <c r="H183" s="1"/>
    </row>
    <row r="184" spans="1:8" ht="12.75">
      <c r="A184" s="1"/>
      <c r="B184" s="1"/>
      <c r="C184" s="1"/>
      <c r="D184" s="1"/>
      <c r="E184" s="1"/>
      <c r="F184" s="1"/>
      <c r="G184" s="1"/>
      <c r="H184" s="1"/>
    </row>
    <row r="185" spans="1:8" ht="12.75">
      <c r="A185" s="1"/>
      <c r="B185" s="1"/>
      <c r="C185" s="1"/>
      <c r="D185" s="1"/>
      <c r="E185" s="1"/>
      <c r="F185" s="1"/>
      <c r="G185" s="1"/>
      <c r="H185" s="1"/>
    </row>
    <row r="186" spans="1:8" ht="12.75">
      <c r="A186" s="1"/>
      <c r="B186" s="1"/>
      <c r="C186" s="1"/>
      <c r="D186" s="1"/>
      <c r="E186" s="1"/>
      <c r="F186" s="1"/>
      <c r="G186" s="1"/>
      <c r="H186" s="1"/>
    </row>
    <row r="187" spans="1:8" ht="12.75">
      <c r="A187" s="1"/>
      <c r="B187" s="1"/>
      <c r="C187" s="1"/>
      <c r="D187" s="1"/>
      <c r="E187" s="1"/>
      <c r="F187" s="1"/>
      <c r="G187" s="1"/>
      <c r="H187" s="1"/>
    </row>
    <row r="188" spans="1:8" ht="12.75">
      <c r="A188" s="1"/>
      <c r="B188" s="1"/>
      <c r="C188" s="1"/>
      <c r="D188" s="1"/>
      <c r="E188" s="1"/>
      <c r="F188" s="1"/>
      <c r="G188" s="1"/>
      <c r="H188" s="1"/>
    </row>
    <row r="189" spans="1:8" ht="12.75">
      <c r="A189" s="1"/>
      <c r="B189" s="1"/>
      <c r="C189" s="1"/>
      <c r="D189" s="1"/>
      <c r="E189" s="1"/>
      <c r="F189" s="1"/>
      <c r="G189" s="1"/>
      <c r="H189" s="1"/>
    </row>
    <row r="190" spans="1:8" ht="12.75">
      <c r="A190" s="1"/>
      <c r="B190" s="1"/>
      <c r="C190" s="1"/>
      <c r="D190" s="1"/>
      <c r="E190" s="1"/>
      <c r="F190" s="1"/>
      <c r="G190" s="1"/>
      <c r="H190" s="1"/>
    </row>
    <row r="191" spans="1:8" ht="12.75">
      <c r="A191" s="1"/>
      <c r="B191" s="1"/>
      <c r="C191" s="1"/>
      <c r="D191" s="1"/>
      <c r="E191" s="1"/>
      <c r="F191" s="1"/>
      <c r="G191" s="1"/>
      <c r="H191" s="1"/>
    </row>
    <row r="192" spans="1:8" ht="12.75">
      <c r="A192" s="1"/>
      <c r="B192" s="1"/>
      <c r="C192" s="1"/>
      <c r="D192" s="1"/>
      <c r="E192" s="1"/>
      <c r="F192" s="1"/>
      <c r="G192" s="1"/>
      <c r="H192" s="1"/>
    </row>
    <row r="193" spans="1:8" ht="12.75">
      <c r="A193" s="1"/>
      <c r="B193" s="1"/>
      <c r="C193" s="1"/>
      <c r="D193" s="1"/>
      <c r="E193" s="1"/>
      <c r="F193" s="1"/>
      <c r="G193" s="1"/>
      <c r="H193" s="1"/>
    </row>
    <row r="194" spans="1:8" ht="12.75">
      <c r="A194" s="1"/>
      <c r="B194" s="1"/>
      <c r="C194" s="1"/>
      <c r="D194" s="1"/>
      <c r="E194" s="1"/>
      <c r="F194" s="1"/>
      <c r="G194" s="1"/>
      <c r="H194" s="1"/>
    </row>
    <row r="195" spans="1:8" ht="12.75">
      <c r="A195" s="1"/>
      <c r="B195" s="1"/>
      <c r="C195" s="1"/>
      <c r="D195" s="1"/>
      <c r="E195" s="1"/>
      <c r="F195" s="1"/>
      <c r="G195" s="1"/>
      <c r="H195" s="1"/>
    </row>
    <row r="196" spans="1:8" ht="12.75">
      <c r="A196" s="1"/>
      <c r="B196" s="1"/>
      <c r="C196" s="1"/>
      <c r="D196" s="1"/>
      <c r="E196" s="1"/>
      <c r="F196" s="1"/>
      <c r="G196" s="1"/>
      <c r="H196" s="1"/>
    </row>
    <row r="197" spans="1:8" ht="12.75">
      <c r="A197" s="1"/>
      <c r="B197" s="1"/>
      <c r="C197" s="1"/>
      <c r="D197" s="1"/>
      <c r="E197" s="1"/>
      <c r="F197" s="1"/>
      <c r="G197" s="1"/>
      <c r="H197" s="1"/>
    </row>
    <row r="198" spans="1:8" ht="12.75">
      <c r="A198" s="1"/>
      <c r="B198" s="1"/>
      <c r="C198" s="1"/>
      <c r="D198" s="1"/>
      <c r="E198" s="1"/>
      <c r="F198" s="1"/>
      <c r="G198" s="1"/>
      <c r="H198" s="1"/>
    </row>
    <row r="199" spans="1:8" ht="12.75">
      <c r="A199" s="1"/>
      <c r="B199" s="1"/>
      <c r="C199" s="1"/>
      <c r="D199" s="1"/>
      <c r="E199" s="1"/>
      <c r="F199" s="1"/>
      <c r="G199" s="1"/>
      <c r="H199" s="1"/>
    </row>
    <row r="200" spans="1:8" ht="12.75">
      <c r="A200" s="1"/>
      <c r="B200" s="1"/>
      <c r="C200" s="1"/>
      <c r="D200" s="1"/>
      <c r="E200" s="1"/>
      <c r="F200" s="1"/>
      <c r="G200" s="1"/>
      <c r="H200" s="1"/>
    </row>
    <row r="201" spans="1:8" ht="12.75">
      <c r="A201" s="1"/>
      <c r="B201" s="1"/>
      <c r="C201" s="1"/>
      <c r="D201" s="1"/>
      <c r="E201" s="1"/>
      <c r="F201" s="1"/>
      <c r="G201" s="1"/>
      <c r="H201" s="1"/>
    </row>
    <row r="202" spans="1:8" ht="12.75">
      <c r="A202" s="1"/>
      <c r="B202" s="1"/>
      <c r="C202" s="1"/>
      <c r="D202" s="1"/>
      <c r="E202" s="1"/>
      <c r="F202" s="1"/>
      <c r="G202" s="1"/>
      <c r="H202" s="1"/>
    </row>
    <row r="203" spans="1:8" ht="12.75">
      <c r="A203" s="1"/>
      <c r="B203" s="1"/>
      <c r="C203" s="1"/>
      <c r="D203" s="1"/>
      <c r="E203" s="1"/>
      <c r="F203" s="1"/>
      <c r="G203" s="1"/>
      <c r="H203" s="1"/>
    </row>
    <row r="204" spans="1:8" ht="12.75">
      <c r="A204" s="1"/>
      <c r="B204" s="1"/>
      <c r="C204" s="1"/>
      <c r="D204" s="1"/>
      <c r="E204" s="1"/>
      <c r="F204" s="1"/>
      <c r="G204" s="1"/>
      <c r="H204" s="1"/>
    </row>
    <row r="205" spans="1:8" ht="12.75">
      <c r="A205" s="1"/>
      <c r="B205" s="1"/>
      <c r="C205" s="1"/>
      <c r="D205" s="1"/>
      <c r="E205" s="1"/>
      <c r="F205" s="1"/>
      <c r="G205" s="1"/>
      <c r="H205" s="1"/>
    </row>
    <row r="206" spans="1:8" ht="12.75">
      <c r="A206" s="1"/>
      <c r="B206" s="1"/>
      <c r="C206" s="1"/>
      <c r="D206" s="1"/>
      <c r="E206" s="1"/>
      <c r="F206" s="1"/>
      <c r="G206" s="1"/>
      <c r="H206" s="1"/>
    </row>
    <row r="207" spans="1:8" ht="12.75">
      <c r="A207" s="1"/>
      <c r="B207" s="1"/>
      <c r="C207" s="1"/>
      <c r="D207" s="1"/>
      <c r="E207" s="1"/>
      <c r="F207" s="1"/>
      <c r="G207" s="1"/>
      <c r="H207" s="1"/>
    </row>
    <row r="208" spans="1:8" ht="12.75">
      <c r="A208" s="1"/>
      <c r="B208" s="1"/>
      <c r="C208" s="1"/>
      <c r="D208" s="1"/>
      <c r="E208" s="1"/>
      <c r="F208" s="1"/>
      <c r="G208" s="1"/>
      <c r="H208" s="1"/>
    </row>
    <row r="209" spans="1:8" ht="12.75">
      <c r="A209" s="1"/>
      <c r="B209" s="1"/>
      <c r="C209" s="1"/>
      <c r="D209" s="1"/>
      <c r="E209" s="1"/>
      <c r="F209" s="1"/>
      <c r="G209" s="1"/>
      <c r="H209" s="1"/>
    </row>
    <row r="210" spans="1:8" ht="12.75">
      <c r="A210" s="1"/>
      <c r="B210" s="1"/>
      <c r="C210" s="1"/>
      <c r="D210" s="1"/>
      <c r="E210" s="1"/>
      <c r="F210" s="1"/>
      <c r="G210" s="1"/>
      <c r="H210" s="1"/>
    </row>
    <row r="211" spans="1:8" ht="12.75">
      <c r="A211" s="1"/>
      <c r="B211" s="1"/>
      <c r="C211" s="1"/>
      <c r="D211" s="1"/>
      <c r="E211" s="1"/>
      <c r="F211" s="1"/>
      <c r="G211" s="1"/>
      <c r="H211" s="1"/>
    </row>
    <row r="212" spans="1:8" ht="12.75">
      <c r="A212" s="1"/>
      <c r="B212" s="1"/>
      <c r="C212" s="1"/>
      <c r="D212" s="1"/>
      <c r="E212" s="1"/>
      <c r="F212" s="1"/>
      <c r="G212" s="1"/>
      <c r="H212" s="1"/>
    </row>
    <row r="213" spans="1:8" ht="12.75">
      <c r="A213" s="1"/>
      <c r="B213" s="1"/>
      <c r="C213" s="1"/>
      <c r="D213" s="1"/>
      <c r="E213" s="1"/>
      <c r="F213" s="1"/>
      <c r="G213" s="1"/>
      <c r="H213" s="1"/>
    </row>
    <row r="214" spans="1:8" ht="12.75">
      <c r="A214" s="1"/>
      <c r="B214" s="1"/>
      <c r="C214" s="1"/>
      <c r="D214" s="1"/>
      <c r="E214" s="1"/>
      <c r="F214" s="1"/>
      <c r="G214" s="1"/>
      <c r="H214" s="1"/>
    </row>
    <row r="215" spans="1:8" ht="12.75">
      <c r="A215" s="1"/>
      <c r="B215" s="1"/>
      <c r="C215" s="1"/>
      <c r="D215" s="1"/>
      <c r="E215" s="1"/>
      <c r="F215" s="1"/>
      <c r="G215" s="1"/>
      <c r="H215" s="1"/>
    </row>
    <row r="216" spans="1:8" ht="12.75">
      <c r="A216" s="1"/>
      <c r="B216" s="1"/>
      <c r="C216" s="1"/>
      <c r="D216" s="1"/>
      <c r="E216" s="1"/>
      <c r="F216" s="1"/>
      <c r="G216" s="1"/>
      <c r="H216" s="1"/>
    </row>
    <row r="217" spans="1:8" ht="12.75">
      <c r="A217" s="1"/>
      <c r="B217" s="1"/>
      <c r="C217" s="1"/>
      <c r="D217" s="1"/>
      <c r="E217" s="1"/>
      <c r="F217" s="1"/>
      <c r="G217" s="1"/>
      <c r="H217" s="1"/>
    </row>
    <row r="218" spans="1:8" ht="12.75">
      <c r="A218" s="1"/>
      <c r="B218" s="1"/>
      <c r="C218" s="1"/>
      <c r="D218" s="1"/>
      <c r="E218" s="1"/>
      <c r="F218" s="1"/>
      <c r="G218" s="1"/>
      <c r="H218" s="1"/>
    </row>
    <row r="219" spans="1:8" ht="12.75">
      <c r="A219" s="1"/>
      <c r="B219" s="1"/>
      <c r="C219" s="1"/>
      <c r="D219" s="1"/>
      <c r="E219" s="1"/>
      <c r="F219" s="1"/>
      <c r="G219" s="1"/>
      <c r="H219" s="1"/>
    </row>
    <row r="220" spans="1:8" ht="12.75">
      <c r="A220" s="1"/>
      <c r="B220" s="1"/>
      <c r="C220" s="1"/>
      <c r="D220" s="1"/>
      <c r="E220" s="1"/>
      <c r="F220" s="1"/>
      <c r="G220" s="1"/>
      <c r="H220" s="1"/>
    </row>
    <row r="221" spans="1:8" ht="12.75">
      <c r="A221" s="1"/>
      <c r="B221" s="1"/>
      <c r="C221" s="1"/>
      <c r="D221" s="1"/>
      <c r="E221" s="1"/>
      <c r="F221" s="1"/>
      <c r="G221" s="1"/>
      <c r="H221" s="1"/>
    </row>
    <row r="222" spans="1:8" ht="12.75">
      <c r="A222" s="1"/>
      <c r="B222" s="1"/>
      <c r="C222" s="1"/>
      <c r="D222" s="1"/>
      <c r="E222" s="1"/>
      <c r="F222" s="1"/>
      <c r="G222" s="1"/>
      <c r="H222" s="1"/>
    </row>
    <row r="223" spans="1:8" ht="12.75">
      <c r="A223" s="1"/>
      <c r="B223" s="1"/>
      <c r="C223" s="1"/>
      <c r="D223" s="1"/>
      <c r="E223" s="1"/>
      <c r="F223" s="1"/>
      <c r="G223" s="1"/>
      <c r="H223" s="1"/>
    </row>
    <row r="224" spans="1:8" ht="12.75">
      <c r="A224" s="1"/>
      <c r="B224" s="1"/>
      <c r="C224" s="1"/>
      <c r="D224" s="1"/>
      <c r="E224" s="1"/>
      <c r="F224" s="1"/>
      <c r="G224" s="1"/>
      <c r="H224" s="1"/>
    </row>
    <row r="225" spans="1:8" ht="12.75">
      <c r="A225" s="1"/>
      <c r="B225" s="1"/>
      <c r="C225" s="1"/>
      <c r="D225" s="1"/>
      <c r="E225" s="1"/>
      <c r="F225" s="1"/>
      <c r="G225" s="1"/>
      <c r="H225" s="1"/>
    </row>
    <row r="226" spans="1:8" ht="12.75">
      <c r="A226" s="1"/>
      <c r="B226" s="1"/>
      <c r="C226" s="1"/>
      <c r="D226" s="1"/>
      <c r="E226" s="1"/>
      <c r="F226" s="1"/>
      <c r="G226" s="1"/>
      <c r="H226" s="1"/>
    </row>
    <row r="227" spans="1:8" ht="12.75">
      <c r="A227" s="1"/>
      <c r="B227" s="1"/>
      <c r="C227" s="1"/>
      <c r="D227" s="1"/>
      <c r="E227" s="1"/>
      <c r="F227" s="1"/>
      <c r="G227" s="1"/>
      <c r="H227" s="1"/>
    </row>
    <row r="228" spans="1:8" ht="12.75">
      <c r="A228" s="1"/>
      <c r="B228" s="1"/>
      <c r="C228" s="1"/>
      <c r="D228" s="1"/>
      <c r="E228" s="1"/>
      <c r="F228" s="1"/>
      <c r="G228" s="1"/>
      <c r="H228" s="1"/>
    </row>
    <row r="229" spans="1:8" ht="12.75">
      <c r="A229" s="1"/>
      <c r="B229" s="1"/>
      <c r="C229" s="1"/>
      <c r="D229" s="1"/>
      <c r="E229" s="1"/>
      <c r="F229" s="1"/>
      <c r="G229" s="1"/>
      <c r="H229" s="1"/>
    </row>
    <row r="230" spans="1:8" ht="12.75">
      <c r="A230" s="1"/>
      <c r="B230" s="1"/>
      <c r="C230" s="1"/>
      <c r="D230" s="1"/>
      <c r="E230" s="1"/>
      <c r="F230" s="1"/>
      <c r="G230" s="1"/>
      <c r="H230" s="1"/>
    </row>
    <row r="231" spans="1:8" ht="12.75">
      <c r="A231" s="1"/>
      <c r="B231" s="1"/>
      <c r="C231" s="1"/>
      <c r="D231" s="1"/>
      <c r="E231" s="1"/>
      <c r="F231" s="1"/>
      <c r="G231" s="1"/>
      <c r="H231" s="1"/>
    </row>
    <row r="232" spans="1:8" ht="12.75">
      <c r="A232" s="1"/>
      <c r="B232" s="1"/>
      <c r="C232" s="1"/>
      <c r="D232" s="1"/>
      <c r="E232" s="1"/>
      <c r="F232" s="1"/>
      <c r="G232" s="1"/>
      <c r="H232" s="1"/>
    </row>
    <row r="233" spans="1:8" ht="12.75">
      <c r="A233" s="1"/>
      <c r="B233" s="1"/>
      <c r="C233" s="1"/>
      <c r="D233" s="1"/>
      <c r="E233" s="1"/>
      <c r="F233" s="1"/>
      <c r="G233" s="1"/>
      <c r="H233" s="1"/>
    </row>
    <row r="234" spans="1:8" ht="12.75">
      <c r="A234" s="1"/>
      <c r="B234" s="1"/>
      <c r="C234" s="1"/>
      <c r="D234" s="1"/>
      <c r="E234" s="1"/>
      <c r="F234" s="1"/>
      <c r="G234" s="1"/>
      <c r="H234" s="1"/>
    </row>
    <row r="235" spans="1:8" ht="12.75">
      <c r="A235" s="1"/>
      <c r="B235" s="1"/>
      <c r="C235" s="1"/>
      <c r="D235" s="1"/>
      <c r="E235" s="1"/>
      <c r="F235" s="1"/>
      <c r="G235" s="1"/>
      <c r="H235" s="1"/>
    </row>
    <row r="236" spans="1:8" ht="12.75">
      <c r="A236" s="1"/>
      <c r="B236" s="1"/>
      <c r="C236" s="1"/>
      <c r="D236" s="1"/>
      <c r="E236" s="1"/>
      <c r="F236" s="1"/>
      <c r="G236" s="1"/>
      <c r="H236" s="1"/>
    </row>
    <row r="237" spans="1:8" ht="12.75">
      <c r="A237" s="1"/>
      <c r="B237" s="1"/>
      <c r="C237" s="1"/>
      <c r="D237" s="1"/>
      <c r="E237" s="1"/>
      <c r="F237" s="1"/>
      <c r="G237" s="1"/>
      <c r="H237" s="1"/>
    </row>
    <row r="238" spans="1:8" ht="12.75">
      <c r="A238" s="1"/>
      <c r="B238" s="1"/>
      <c r="C238" s="1"/>
      <c r="D238" s="1"/>
      <c r="E238" s="1"/>
      <c r="F238" s="1"/>
      <c r="G238" s="1"/>
      <c r="H238" s="1"/>
    </row>
    <row r="239" spans="1:8" ht="12.75">
      <c r="A239" s="1"/>
      <c r="B239" s="1"/>
      <c r="C239" s="1"/>
      <c r="D239" s="1"/>
      <c r="E239" s="1"/>
      <c r="F239" s="1"/>
      <c r="G239" s="1"/>
      <c r="H239" s="1"/>
    </row>
    <row r="240" spans="1:8" ht="12.75">
      <c r="A240" s="1"/>
      <c r="B240" s="1"/>
      <c r="C240" s="1"/>
      <c r="D240" s="1"/>
      <c r="E240" s="1"/>
      <c r="F240" s="1"/>
      <c r="G240" s="1"/>
      <c r="H240" s="1"/>
    </row>
    <row r="241" spans="1:8" ht="12.75">
      <c r="A241" s="1"/>
      <c r="B241" s="1"/>
      <c r="C241" s="1"/>
      <c r="D241" s="1"/>
      <c r="E241" s="1"/>
      <c r="F241" s="1"/>
      <c r="G241" s="1"/>
      <c r="H241" s="1"/>
    </row>
    <row r="242" spans="1:8" ht="12.75">
      <c r="A242" s="1"/>
      <c r="B242" s="1"/>
      <c r="C242" s="1"/>
      <c r="D242" s="1"/>
      <c r="E242" s="1"/>
      <c r="F242" s="1"/>
      <c r="G242" s="1"/>
      <c r="H242" s="1"/>
    </row>
    <row r="243" spans="1:8" ht="12.75">
      <c r="A243" s="1"/>
      <c r="B243" s="1"/>
      <c r="C243" s="1"/>
      <c r="D243" s="1"/>
      <c r="E243" s="1"/>
      <c r="F243" s="1"/>
      <c r="G243" s="1"/>
      <c r="H243" s="1"/>
    </row>
    <row r="244" spans="1:8" ht="12.75">
      <c r="A244" s="1"/>
      <c r="B244" s="1"/>
      <c r="C244" s="1"/>
      <c r="D244" s="1"/>
      <c r="E244" s="1"/>
      <c r="F244" s="1"/>
      <c r="G244" s="1"/>
      <c r="H244" s="1"/>
    </row>
    <row r="245" spans="1:8" ht="12.75">
      <c r="A245" s="1"/>
      <c r="B245" s="1"/>
      <c r="C245" s="1"/>
      <c r="D245" s="1"/>
      <c r="E245" s="1"/>
      <c r="F245" s="1"/>
      <c r="G245" s="1"/>
      <c r="H245" s="1"/>
    </row>
    <row r="246" spans="1:8" ht="12.75">
      <c r="A246" s="1"/>
      <c r="B246" s="1"/>
      <c r="C246" s="1"/>
      <c r="D246" s="1"/>
      <c r="E246" s="1"/>
      <c r="F246" s="1"/>
      <c r="G246" s="1"/>
      <c r="H246" s="1"/>
    </row>
    <row r="247" spans="1:8" ht="12.75">
      <c r="A247" s="1"/>
      <c r="B247" s="1"/>
      <c r="C247" s="1"/>
      <c r="D247" s="1"/>
      <c r="E247" s="1"/>
      <c r="F247" s="1"/>
      <c r="G247" s="1"/>
      <c r="H247" s="1"/>
    </row>
    <row r="248" spans="1:8" ht="12.75">
      <c r="A248" s="1"/>
      <c r="B248" s="1"/>
      <c r="C248" s="1"/>
      <c r="D248" s="1"/>
      <c r="E248" s="1"/>
      <c r="F248" s="1"/>
      <c r="G248" s="1"/>
      <c r="H248" s="1"/>
    </row>
    <row r="249" spans="1:8" ht="12.75">
      <c r="A249" s="1"/>
      <c r="B249" s="1"/>
      <c r="C249" s="1"/>
      <c r="D249" s="1"/>
      <c r="E249" s="1"/>
      <c r="F249" s="1"/>
      <c r="G249" s="1"/>
      <c r="H249" s="1"/>
    </row>
    <row r="250" spans="1:8" ht="12.75">
      <c r="A250" s="1"/>
      <c r="B250" s="1"/>
      <c r="C250" s="1"/>
      <c r="D250" s="1"/>
      <c r="E250" s="1"/>
      <c r="F250" s="1"/>
      <c r="G250" s="1"/>
      <c r="H250" s="1"/>
    </row>
    <row r="251" spans="1:8" ht="12.75">
      <c r="A251" s="1"/>
      <c r="B251" s="1"/>
      <c r="C251" s="1"/>
      <c r="D251" s="1"/>
      <c r="E251" s="1"/>
      <c r="F251" s="1"/>
      <c r="G251" s="1"/>
      <c r="H251" s="1"/>
    </row>
    <row r="252" spans="1:8" ht="12.75">
      <c r="A252" s="1"/>
      <c r="B252" s="1"/>
      <c r="C252" s="1"/>
      <c r="D252" s="1"/>
      <c r="E252" s="1"/>
      <c r="F252" s="1"/>
      <c r="G252" s="1"/>
      <c r="H252" s="1"/>
    </row>
    <row r="253" spans="1:8" ht="12.75">
      <c r="A253" s="1"/>
      <c r="B253" s="1"/>
      <c r="C253" s="1"/>
      <c r="D253" s="1"/>
      <c r="E253" s="1"/>
      <c r="F253" s="1"/>
      <c r="G253" s="1"/>
      <c r="H253" s="1"/>
    </row>
    <row r="254" spans="1:8" ht="12.75">
      <c r="A254" s="1"/>
      <c r="B254" s="1"/>
      <c r="C254" s="1"/>
      <c r="D254" s="1"/>
      <c r="E254" s="1"/>
      <c r="F254" s="1"/>
      <c r="G254" s="1"/>
      <c r="H254" s="1"/>
    </row>
    <row r="255" spans="1:8" ht="12.75">
      <c r="A255" s="1"/>
      <c r="B255" s="1"/>
      <c r="C255" s="1"/>
      <c r="D255" s="1"/>
      <c r="E255" s="1"/>
      <c r="F255" s="1"/>
      <c r="G255" s="1"/>
      <c r="H255" s="1"/>
    </row>
    <row r="256" spans="1:8" ht="12.75">
      <c r="A256" s="1"/>
      <c r="B256" s="1"/>
      <c r="C256" s="1"/>
      <c r="D256" s="1"/>
      <c r="E256" s="1"/>
      <c r="F256" s="1"/>
      <c r="G256" s="1"/>
      <c r="H256" s="1"/>
    </row>
    <row r="257" spans="1:8" ht="12.75">
      <c r="A257" s="1"/>
      <c r="B257" s="1"/>
      <c r="C257" s="1"/>
      <c r="D257" s="1"/>
      <c r="E257" s="1"/>
      <c r="F257" s="1"/>
      <c r="G257" s="1"/>
      <c r="H257" s="1"/>
    </row>
    <row r="258" spans="1:8" ht="12.75">
      <c r="A258" s="1"/>
      <c r="B258" s="1"/>
      <c r="C258" s="1"/>
      <c r="D258" s="1"/>
      <c r="E258" s="1"/>
      <c r="F258" s="1"/>
      <c r="G258" s="1"/>
      <c r="H258" s="1"/>
    </row>
    <row r="259" spans="1:8" ht="12.75">
      <c r="A259" s="1"/>
      <c r="B259" s="1"/>
      <c r="C259" s="1"/>
      <c r="D259" s="1"/>
      <c r="E259" s="1"/>
      <c r="F259" s="1"/>
      <c r="G259" s="1"/>
      <c r="H259" s="1"/>
    </row>
    <row r="260" spans="1:8" ht="12.75">
      <c r="A260" s="1"/>
      <c r="B260" s="1"/>
      <c r="C260" s="1"/>
      <c r="D260" s="1"/>
      <c r="E260" s="1"/>
      <c r="F260" s="1"/>
      <c r="G260" s="1"/>
      <c r="H260" s="1"/>
    </row>
    <row r="261" spans="1:8" ht="12.75">
      <c r="A261" s="1"/>
      <c r="B261" s="1"/>
      <c r="C261" s="1"/>
      <c r="D261" s="1"/>
      <c r="E261" s="1"/>
      <c r="F261" s="1"/>
      <c r="G261" s="1"/>
      <c r="H261" s="1"/>
    </row>
    <row r="262" spans="1:8" ht="12.75">
      <c r="A262" s="1"/>
      <c r="B262" s="1"/>
      <c r="C262" s="1"/>
      <c r="D262" s="1"/>
      <c r="E262" s="1"/>
      <c r="F262" s="1"/>
      <c r="G262" s="1"/>
      <c r="H262" s="1"/>
    </row>
    <row r="263" spans="1:8" ht="12.75">
      <c r="A263" s="1"/>
      <c r="B263" s="1"/>
      <c r="C263" s="1"/>
      <c r="D263" s="1"/>
      <c r="E263" s="1"/>
      <c r="F263" s="1"/>
      <c r="G263" s="1"/>
      <c r="H263" s="1"/>
    </row>
    <row r="264" spans="1:8" ht="12.75">
      <c r="A264" s="1"/>
      <c r="B264" s="1"/>
      <c r="C264" s="1"/>
      <c r="D264" s="1"/>
      <c r="E264" s="1"/>
      <c r="F264" s="1"/>
      <c r="G264" s="1"/>
      <c r="H264" s="1"/>
    </row>
    <row r="265" spans="1:8" ht="12.75">
      <c r="A265" s="1"/>
      <c r="B265" s="1"/>
      <c r="C265" s="1"/>
      <c r="D265" s="1"/>
      <c r="E265" s="1"/>
      <c r="F265" s="1"/>
      <c r="G265" s="1"/>
      <c r="H265" s="1"/>
    </row>
    <row r="266" spans="1:8" ht="12.75">
      <c r="A266" s="1"/>
      <c r="B266" s="1"/>
      <c r="C266" s="1"/>
      <c r="D266" s="1"/>
      <c r="E266" s="1"/>
      <c r="F266" s="1"/>
      <c r="G266" s="1"/>
      <c r="H266" s="1"/>
    </row>
    <row r="267" spans="1:8" ht="12.75">
      <c r="A267" s="1"/>
      <c r="B267" s="1"/>
      <c r="C267" s="1"/>
      <c r="D267" s="1"/>
      <c r="E267" s="1"/>
      <c r="F267" s="1"/>
      <c r="G267" s="1"/>
      <c r="H267" s="1"/>
    </row>
    <row r="268" spans="1:8" ht="12.75">
      <c r="A268" s="1"/>
      <c r="B268" s="1"/>
      <c r="C268" s="1"/>
      <c r="D268" s="1"/>
      <c r="E268" s="1"/>
      <c r="F268" s="1"/>
      <c r="G268" s="1"/>
      <c r="H268" s="1"/>
    </row>
    <row r="269" spans="1:8" ht="12.75">
      <c r="A269" s="1"/>
      <c r="B269" s="1"/>
      <c r="C269" s="1"/>
      <c r="D269" s="1"/>
      <c r="E269" s="1"/>
      <c r="F269" s="1"/>
      <c r="G269" s="1"/>
      <c r="H269" s="1"/>
    </row>
    <row r="270" spans="1:8" ht="12.75">
      <c r="A270" s="1"/>
      <c r="B270" s="1"/>
      <c r="C270" s="1"/>
      <c r="D270" s="1"/>
      <c r="E270" s="1"/>
      <c r="F270" s="1"/>
      <c r="G270" s="1"/>
      <c r="H270" s="1"/>
    </row>
    <row r="271" spans="1:8" ht="12.75">
      <c r="A271" s="1"/>
      <c r="B271" s="1"/>
      <c r="C271" s="1"/>
      <c r="D271" s="1"/>
      <c r="E271" s="1"/>
      <c r="F271" s="1"/>
      <c r="G271" s="1"/>
      <c r="H271" s="1"/>
    </row>
    <row r="272" spans="1:8" ht="12.75">
      <c r="A272" s="1"/>
      <c r="B272" s="1"/>
      <c r="C272" s="1"/>
      <c r="D272" s="1"/>
      <c r="E272" s="1"/>
      <c r="F272" s="1"/>
      <c r="G272" s="1"/>
      <c r="H272" s="1"/>
    </row>
    <row r="273" spans="1:8" ht="12.75">
      <c r="A273" s="1"/>
      <c r="B273" s="1"/>
      <c r="C273" s="1"/>
      <c r="D273" s="1"/>
      <c r="E273" s="1"/>
      <c r="F273" s="1"/>
      <c r="G273" s="1"/>
      <c r="H273" s="1"/>
    </row>
    <row r="274" spans="1:8" ht="12.75">
      <c r="A274" s="1"/>
      <c r="B274" s="1"/>
      <c r="C274" s="1"/>
      <c r="D274" s="1"/>
      <c r="E274" s="1"/>
      <c r="F274" s="1"/>
      <c r="G274" s="1"/>
      <c r="H274" s="1"/>
    </row>
    <row r="275" spans="1:8" ht="12.75">
      <c r="A275" s="1"/>
      <c r="B275" s="1"/>
      <c r="C275" s="1"/>
      <c r="D275" s="1"/>
      <c r="E275" s="1"/>
      <c r="F275" s="1"/>
      <c r="G275" s="1"/>
      <c r="H275" s="1"/>
    </row>
    <row r="276" spans="1:8" ht="12.75">
      <c r="A276" s="1"/>
      <c r="B276" s="1"/>
      <c r="C276" s="1"/>
      <c r="D276" s="1"/>
      <c r="E276" s="1"/>
      <c r="F276" s="1"/>
      <c r="G276" s="1"/>
      <c r="H276" s="1"/>
    </row>
    <row r="277" spans="1:8" ht="12.75">
      <c r="A277" s="1"/>
      <c r="B277" s="1"/>
      <c r="C277" s="1"/>
      <c r="D277" s="1"/>
      <c r="E277" s="1"/>
      <c r="F277" s="1"/>
      <c r="G277" s="1"/>
      <c r="H277" s="1"/>
    </row>
    <row r="278" spans="1:8" ht="12.75">
      <c r="A278" s="1"/>
      <c r="B278" s="1"/>
      <c r="C278" s="1"/>
      <c r="D278" s="1"/>
      <c r="E278" s="1"/>
      <c r="F278" s="1"/>
      <c r="G278" s="1"/>
      <c r="H278" s="1"/>
    </row>
    <row r="279" spans="1:8" ht="12.75">
      <c r="A279" s="1"/>
      <c r="B279" s="1"/>
      <c r="C279" s="1"/>
      <c r="D279" s="1"/>
      <c r="E279" s="1"/>
      <c r="F279" s="1"/>
      <c r="G279" s="1"/>
      <c r="H279" s="1"/>
    </row>
    <row r="280" spans="1:8" ht="12.75">
      <c r="A280" s="1"/>
      <c r="B280" s="1"/>
      <c r="C280" s="1"/>
      <c r="D280" s="1"/>
      <c r="E280" s="1"/>
      <c r="F280" s="1"/>
      <c r="G280" s="1"/>
      <c r="H280" s="1"/>
    </row>
    <row r="281" spans="1:8" ht="12.75">
      <c r="A281" s="1"/>
      <c r="B281" s="1"/>
      <c r="C281" s="1"/>
      <c r="D281" s="1"/>
      <c r="E281" s="1"/>
      <c r="F281" s="1"/>
      <c r="G281" s="1"/>
      <c r="H281" s="1"/>
    </row>
    <row r="282" spans="1:8" ht="12.75">
      <c r="A282" s="1"/>
      <c r="B282" s="1"/>
      <c r="C282" s="1"/>
      <c r="D282" s="1"/>
      <c r="E282" s="1"/>
      <c r="F282" s="1"/>
      <c r="G282" s="1"/>
      <c r="H282" s="1"/>
    </row>
    <row r="283" spans="1:8" ht="12.75">
      <c r="A283" s="1"/>
      <c r="B283" s="1"/>
      <c r="C283" s="1"/>
      <c r="D283" s="1"/>
      <c r="E283" s="1"/>
      <c r="F283" s="1"/>
      <c r="G283" s="1"/>
      <c r="H283" s="1"/>
    </row>
    <row r="284" spans="1:8" ht="12.75">
      <c r="A284" s="1"/>
      <c r="B284" s="1"/>
      <c r="C284" s="1"/>
      <c r="D284" s="1"/>
      <c r="E284" s="1"/>
      <c r="F284" s="1"/>
      <c r="G284" s="1"/>
      <c r="H284" s="1"/>
    </row>
    <row r="285" spans="1:8" ht="12.75">
      <c r="A285" s="1"/>
      <c r="B285" s="1"/>
      <c r="C285" s="1"/>
      <c r="D285" s="1"/>
      <c r="E285" s="1"/>
      <c r="F285" s="1"/>
      <c r="G285" s="1"/>
      <c r="H285" s="1"/>
    </row>
    <row r="286" spans="1:8" ht="12.75">
      <c r="A286" s="1"/>
      <c r="B286" s="1"/>
      <c r="C286" s="1"/>
      <c r="D286" s="1"/>
      <c r="E286" s="1"/>
      <c r="F286" s="1"/>
      <c r="G286" s="1"/>
      <c r="H286" s="1"/>
    </row>
    <row r="287" spans="1:8" ht="12.75">
      <c r="A287" s="1"/>
      <c r="B287" s="1"/>
      <c r="C287" s="1"/>
      <c r="D287" s="1"/>
      <c r="E287" s="1"/>
      <c r="F287" s="1"/>
      <c r="G287" s="1"/>
      <c r="H287" s="1"/>
    </row>
    <row r="288" spans="1:8" ht="12.75">
      <c r="A288" s="1"/>
      <c r="B288" s="1"/>
      <c r="C288" s="1"/>
      <c r="D288" s="1"/>
      <c r="E288" s="1"/>
      <c r="F288" s="1"/>
      <c r="G288" s="1"/>
      <c r="H288" s="1"/>
    </row>
    <row r="289" spans="1:8" ht="12.75">
      <c r="A289" s="1"/>
      <c r="B289" s="1"/>
      <c r="C289" s="1"/>
      <c r="D289" s="1"/>
      <c r="E289" s="1"/>
      <c r="F289" s="1"/>
      <c r="G289" s="1"/>
      <c r="H289" s="1"/>
    </row>
    <row r="290" spans="1:8" ht="12.75">
      <c r="A290" s="1"/>
      <c r="B290" s="1"/>
      <c r="C290" s="1"/>
      <c r="D290" s="1"/>
      <c r="E290" s="1"/>
      <c r="F290" s="1"/>
      <c r="G290" s="1"/>
      <c r="H290" s="1"/>
    </row>
    <row r="291" spans="1:8" ht="12.75">
      <c r="A291" s="1"/>
      <c r="B291" s="1"/>
      <c r="C291" s="1"/>
      <c r="D291" s="1"/>
      <c r="E291" s="1"/>
      <c r="F291" s="1"/>
      <c r="G291" s="1"/>
      <c r="H291" s="1"/>
    </row>
    <row r="292" spans="1:8" ht="12.75">
      <c r="A292" s="1"/>
      <c r="B292" s="1"/>
      <c r="C292" s="1"/>
      <c r="D292" s="1"/>
      <c r="E292" s="1"/>
      <c r="F292" s="1"/>
      <c r="G292" s="1"/>
      <c r="H292" s="1"/>
    </row>
    <row r="293" spans="1:8" ht="12.75">
      <c r="A293" s="1"/>
      <c r="B293" s="1"/>
      <c r="C293" s="1"/>
      <c r="D293" s="1"/>
      <c r="E293" s="1"/>
      <c r="F293" s="1"/>
      <c r="G293" s="1"/>
      <c r="H293" s="1"/>
    </row>
    <row r="294" spans="1:8" ht="12.75">
      <c r="A294" s="1"/>
      <c r="B294" s="1"/>
      <c r="C294" s="1"/>
      <c r="D294" s="1"/>
      <c r="E294" s="1"/>
      <c r="F294" s="1"/>
      <c r="G294" s="1"/>
      <c r="H294" s="1"/>
    </row>
    <row r="295" spans="1:8" ht="12.75">
      <c r="A295" s="1"/>
      <c r="B295" s="1"/>
      <c r="C295" s="1"/>
      <c r="D295" s="1"/>
      <c r="E295" s="1"/>
      <c r="F295" s="1"/>
      <c r="G295" s="1"/>
      <c r="H295" s="1"/>
    </row>
    <row r="296" spans="1:8" ht="12.75">
      <c r="A296" s="1"/>
      <c r="B296" s="1"/>
      <c r="C296" s="1"/>
      <c r="D296" s="1"/>
      <c r="E296" s="1"/>
      <c r="F296" s="1"/>
      <c r="G296" s="1"/>
      <c r="H296" s="1"/>
    </row>
    <row r="297" spans="1:8" ht="12.75">
      <c r="A297" s="1"/>
      <c r="B297" s="1"/>
      <c r="C297" s="1"/>
      <c r="D297" s="1"/>
      <c r="E297" s="1"/>
      <c r="F297" s="1"/>
      <c r="G297" s="1"/>
      <c r="H297" s="1"/>
    </row>
    <row r="298" spans="1:8" ht="12.75">
      <c r="A298" s="1"/>
      <c r="B298" s="1"/>
      <c r="C298" s="1"/>
      <c r="D298" s="1"/>
      <c r="E298" s="1"/>
      <c r="F298" s="1"/>
      <c r="G298" s="1"/>
      <c r="H298" s="1"/>
    </row>
    <row r="299" spans="1:8" ht="12.75">
      <c r="A299" s="1"/>
      <c r="B299" s="1"/>
      <c r="C299" s="1"/>
      <c r="D299" s="1"/>
      <c r="E299" s="1"/>
      <c r="F299" s="1"/>
      <c r="G299" s="1"/>
      <c r="H299" s="1"/>
    </row>
    <row r="300" spans="1:8" ht="12.75">
      <c r="A300" s="1"/>
      <c r="B300" s="1"/>
      <c r="C300" s="1"/>
      <c r="D300" s="1"/>
      <c r="E300" s="1"/>
      <c r="F300" s="1"/>
      <c r="G300" s="1"/>
      <c r="H300" s="1"/>
    </row>
    <row r="301" spans="1:8" ht="12.75">
      <c r="A301" s="1"/>
      <c r="B301" s="1"/>
      <c r="C301" s="1"/>
      <c r="D301" s="1"/>
      <c r="E301" s="1"/>
      <c r="F301" s="1"/>
      <c r="G301" s="1"/>
      <c r="H301" s="1"/>
    </row>
    <row r="302" spans="1:8" ht="12.75">
      <c r="A302" s="1"/>
      <c r="B302" s="1"/>
      <c r="C302" s="1"/>
      <c r="D302" s="1"/>
      <c r="E302" s="1"/>
      <c r="F302" s="1"/>
      <c r="G302" s="1"/>
      <c r="H302" s="1"/>
    </row>
    <row r="303" spans="1:8" ht="12.75">
      <c r="A303" s="1"/>
      <c r="B303" s="1"/>
      <c r="C303" s="1"/>
      <c r="D303" s="1"/>
      <c r="E303" s="1"/>
      <c r="F303" s="1"/>
      <c r="G303" s="1"/>
      <c r="H303" s="1"/>
    </row>
    <row r="304" spans="1:8" ht="12.75">
      <c r="A304" s="1"/>
      <c r="B304" s="1"/>
      <c r="C304" s="1"/>
      <c r="D304" s="1"/>
      <c r="E304" s="1"/>
      <c r="F304" s="1"/>
      <c r="G304" s="1"/>
      <c r="H304" s="1"/>
    </row>
    <row r="305" spans="1:8" ht="12.75">
      <c r="A305" s="1"/>
      <c r="B305" s="1"/>
      <c r="C305" s="1"/>
      <c r="D305" s="1"/>
      <c r="E305" s="1"/>
      <c r="F305" s="1"/>
      <c r="G305" s="1"/>
      <c r="H305" s="1"/>
    </row>
    <row r="306" spans="1:8" ht="12.75">
      <c r="A306" s="1"/>
      <c r="B306" s="1"/>
      <c r="C306" s="1"/>
      <c r="D306" s="1"/>
      <c r="E306" s="1"/>
      <c r="F306" s="1"/>
      <c r="G306" s="1"/>
      <c r="H306" s="1"/>
    </row>
    <row r="307" spans="1:8" ht="12.75">
      <c r="A307" s="1"/>
      <c r="B307" s="1"/>
      <c r="C307" s="1"/>
      <c r="D307" s="1"/>
      <c r="E307" s="1"/>
      <c r="F307" s="1"/>
      <c r="G307" s="1"/>
      <c r="H307" s="1"/>
    </row>
    <row r="308" spans="1:8" ht="12.75">
      <c r="A308" s="1"/>
      <c r="B308" s="1"/>
      <c r="C308" s="1"/>
      <c r="D308" s="1"/>
      <c r="E308" s="1"/>
      <c r="F308" s="1"/>
      <c r="G308" s="1"/>
      <c r="H308" s="1"/>
    </row>
    <row r="309" spans="1:8" ht="12.75">
      <c r="A309" s="1"/>
      <c r="B309" s="1"/>
      <c r="C309" s="1"/>
      <c r="D309" s="1"/>
      <c r="E309" s="1"/>
      <c r="F309" s="1"/>
      <c r="G309" s="1"/>
      <c r="H309" s="1"/>
    </row>
    <row r="310" spans="1:8" ht="12.75">
      <c r="A310" s="1"/>
      <c r="B310" s="1"/>
      <c r="C310" s="1"/>
      <c r="D310" s="1"/>
      <c r="E310" s="1"/>
      <c r="F310" s="1"/>
      <c r="G310" s="1"/>
      <c r="H310" s="1"/>
    </row>
    <row r="311" spans="1:8" ht="12.75">
      <c r="A311" s="1"/>
      <c r="B311" s="1"/>
      <c r="C311" s="1"/>
      <c r="D311" s="1"/>
      <c r="E311" s="1"/>
      <c r="F311" s="1"/>
      <c r="G311" s="1"/>
      <c r="H311" s="1"/>
    </row>
    <row r="312" spans="1:8" ht="12.75">
      <c r="A312" s="1"/>
      <c r="B312" s="1"/>
      <c r="C312" s="1"/>
      <c r="D312" s="1"/>
      <c r="E312" s="1"/>
      <c r="F312" s="1"/>
      <c r="G312" s="1"/>
      <c r="H312" s="1"/>
    </row>
    <row r="313" spans="1:8" ht="12.75">
      <c r="A313" s="1"/>
      <c r="B313" s="1"/>
      <c r="C313" s="1"/>
      <c r="D313" s="1"/>
      <c r="E313" s="1"/>
      <c r="F313" s="1"/>
      <c r="G313" s="1"/>
      <c r="H313" s="1"/>
    </row>
    <row r="314" spans="1:8" ht="12.75">
      <c r="A314" s="1"/>
      <c r="B314" s="1"/>
      <c r="C314" s="1"/>
      <c r="D314" s="1"/>
      <c r="E314" s="1"/>
      <c r="F314" s="1"/>
      <c r="G314" s="1"/>
      <c r="H314" s="1"/>
    </row>
    <row r="315" spans="1:8" ht="12.75">
      <c r="A315" s="1"/>
      <c r="B315" s="1"/>
      <c r="C315" s="1"/>
      <c r="D315" s="1"/>
      <c r="E315" s="1"/>
      <c r="F315" s="1"/>
      <c r="G315" s="1"/>
      <c r="H315" s="1"/>
    </row>
    <row r="316" spans="1:8" ht="12.75">
      <c r="A316" s="1"/>
      <c r="B316" s="1"/>
      <c r="C316" s="1"/>
      <c r="D316" s="1"/>
      <c r="E316" s="1"/>
      <c r="F316" s="1"/>
      <c r="G316" s="1"/>
      <c r="H316" s="1"/>
    </row>
    <row r="317" spans="1:8" ht="12.75">
      <c r="A317" s="1"/>
      <c r="B317" s="1"/>
      <c r="C317" s="1"/>
      <c r="D317" s="1"/>
      <c r="E317" s="1"/>
      <c r="F317" s="1"/>
      <c r="G317" s="1"/>
      <c r="H317" s="1"/>
    </row>
    <row r="318" spans="1:8" ht="12.75">
      <c r="A318" s="1"/>
      <c r="B318" s="1"/>
      <c r="C318" s="1"/>
      <c r="D318" s="1"/>
      <c r="E318" s="1"/>
      <c r="F318" s="1"/>
      <c r="G318" s="1"/>
      <c r="H318" s="1"/>
    </row>
    <row r="319" spans="1:8" ht="12.75">
      <c r="A319" s="1"/>
      <c r="B319" s="1"/>
      <c r="C319" s="1"/>
      <c r="D319" s="1"/>
      <c r="E319" s="1"/>
      <c r="F319" s="1"/>
      <c r="G319" s="1"/>
      <c r="H319" s="1"/>
    </row>
    <row r="320" spans="1:8" ht="12.75">
      <c r="A320" s="1"/>
      <c r="B320" s="1"/>
      <c r="C320" s="1"/>
      <c r="D320" s="1"/>
      <c r="E320" s="1"/>
      <c r="F320" s="1"/>
      <c r="G320" s="1"/>
      <c r="H320" s="1"/>
    </row>
    <row r="321" spans="1:8" ht="12.75">
      <c r="A321" s="1"/>
      <c r="B321" s="1"/>
      <c r="C321" s="1"/>
      <c r="D321" s="1"/>
      <c r="E321" s="1"/>
      <c r="F321" s="1"/>
      <c r="G321" s="1"/>
      <c r="H321" s="1"/>
    </row>
    <row r="322" spans="1:8" ht="12.75">
      <c r="A322" s="1"/>
      <c r="B322" s="1"/>
      <c r="C322" s="1"/>
      <c r="D322" s="1"/>
      <c r="E322" s="1"/>
      <c r="F322" s="1"/>
      <c r="G322" s="1"/>
      <c r="H322" s="1"/>
    </row>
    <row r="323" spans="1:8" ht="12.75">
      <c r="A323" s="1"/>
      <c r="B323" s="1"/>
      <c r="C323" s="1"/>
      <c r="D323" s="1"/>
      <c r="E323" s="1"/>
      <c r="F323" s="1"/>
      <c r="G323" s="1"/>
      <c r="H323" s="1"/>
    </row>
    <row r="324" spans="1:8" ht="12.75">
      <c r="A324" s="1"/>
      <c r="B324" s="1"/>
      <c r="C324" s="1"/>
      <c r="D324" s="1"/>
      <c r="E324" s="1"/>
      <c r="F324" s="1"/>
      <c r="G324" s="1"/>
      <c r="H324" s="1"/>
    </row>
    <row r="325" spans="1:8" ht="12.75">
      <c r="A325" s="1"/>
      <c r="B325" s="1"/>
      <c r="C325" s="1"/>
      <c r="D325" s="1"/>
      <c r="E325" s="1"/>
      <c r="F325" s="1"/>
      <c r="G325" s="1"/>
      <c r="H325" s="1"/>
    </row>
    <row r="326" spans="1:8" ht="12.75">
      <c r="A326" s="1"/>
      <c r="B326" s="1"/>
      <c r="C326" s="1"/>
      <c r="D326" s="1"/>
      <c r="E326" s="1"/>
      <c r="F326" s="1"/>
      <c r="G326" s="1"/>
      <c r="H326" s="1"/>
    </row>
    <row r="327" spans="1:8" ht="12.75">
      <c r="A327" s="1"/>
      <c r="B327" s="1"/>
      <c r="C327" s="1"/>
      <c r="D327" s="1"/>
      <c r="E327" s="1"/>
      <c r="F327" s="1"/>
      <c r="G327" s="1"/>
      <c r="H327" s="1"/>
    </row>
    <row r="328" spans="1:8" ht="12.75">
      <c r="A328" s="1"/>
      <c r="B328" s="1"/>
      <c r="C328" s="1"/>
      <c r="D328" s="1"/>
      <c r="E328" s="1"/>
      <c r="F328" s="1"/>
      <c r="G328" s="1"/>
      <c r="H328" s="1"/>
    </row>
    <row r="329" spans="1:8" ht="12.75">
      <c r="A329" s="1"/>
      <c r="B329" s="1"/>
      <c r="C329" s="1"/>
      <c r="D329" s="1"/>
      <c r="E329" s="1"/>
      <c r="F329" s="1"/>
      <c r="G329" s="1"/>
      <c r="H329" s="1"/>
    </row>
    <row r="330" spans="1:8" ht="12.75">
      <c r="A330" s="1"/>
      <c r="B330" s="1"/>
      <c r="C330" s="1"/>
      <c r="D330" s="1"/>
      <c r="E330" s="1"/>
      <c r="F330" s="1"/>
      <c r="G330" s="1"/>
      <c r="H330" s="1"/>
    </row>
    <row r="331" spans="1:8" ht="12.75">
      <c r="A331" s="1"/>
      <c r="B331" s="1"/>
      <c r="C331" s="1"/>
      <c r="D331" s="1"/>
      <c r="E331" s="1"/>
      <c r="F331" s="1"/>
      <c r="G331" s="1"/>
      <c r="H331" s="1"/>
    </row>
    <row r="332" spans="1:8" ht="12.75">
      <c r="A332" s="1"/>
      <c r="B332" s="1"/>
      <c r="C332" s="1"/>
      <c r="D332" s="1"/>
      <c r="E332" s="1"/>
      <c r="F332" s="1"/>
      <c r="G332" s="1"/>
      <c r="H332" s="1"/>
    </row>
    <row r="333" spans="1:8" ht="12.75">
      <c r="A333" s="1"/>
      <c r="B333" s="1"/>
      <c r="C333" s="1"/>
      <c r="D333" s="1"/>
      <c r="E333" s="1"/>
      <c r="F333" s="1"/>
      <c r="G333" s="1"/>
      <c r="H333" s="1"/>
    </row>
    <row r="334" spans="1:8" ht="12.75">
      <c r="A334" s="1"/>
      <c r="B334" s="1"/>
      <c r="C334" s="1"/>
      <c r="D334" s="1"/>
      <c r="E334" s="1"/>
      <c r="F334" s="1"/>
      <c r="G334" s="1"/>
      <c r="H334" s="1"/>
    </row>
    <row r="335" spans="1:8" ht="12.75">
      <c r="A335" s="1"/>
      <c r="B335" s="1"/>
      <c r="C335" s="1"/>
      <c r="D335" s="1"/>
      <c r="E335" s="1"/>
      <c r="F335" s="1"/>
      <c r="G335" s="1"/>
      <c r="H335" s="1"/>
    </row>
    <row r="336" spans="1:8" ht="12.75">
      <c r="A336" s="1"/>
      <c r="B336" s="1"/>
      <c r="C336" s="1"/>
      <c r="D336" s="1"/>
      <c r="E336" s="1"/>
      <c r="F336" s="1"/>
      <c r="G336" s="1"/>
      <c r="H336" s="1"/>
    </row>
    <row r="337" spans="1:8" ht="12.75">
      <c r="A337" s="1"/>
      <c r="B337" s="1"/>
      <c r="C337" s="1"/>
      <c r="D337" s="1"/>
      <c r="E337" s="1"/>
      <c r="F337" s="1"/>
      <c r="G337" s="1"/>
      <c r="H337" s="1"/>
    </row>
  </sheetData>
  <sheetProtection/>
  <printOptions/>
  <pageMargins left="0.7874015748031497" right="0.1968503937007874" top="0.7874015748031497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78"/>
  <sheetViews>
    <sheetView zoomScalePageLayoutView="0" workbookViewId="0" topLeftCell="A55">
      <selection activeCell="C3" sqref="C3"/>
    </sheetView>
  </sheetViews>
  <sheetFormatPr defaultColWidth="9.00390625" defaultRowHeight="12.75"/>
  <cols>
    <col min="1" max="1" width="47.75390625" style="0" customWidth="1"/>
    <col min="2" max="2" width="12.00390625" style="0" hidden="1" customWidth="1"/>
    <col min="3" max="3" width="11.875" style="0" customWidth="1"/>
    <col min="4" max="4" width="10.125" style="0" customWidth="1"/>
    <col min="5" max="5" width="8.00390625" style="0" customWidth="1"/>
    <col min="6" max="6" width="10.00390625" style="0" customWidth="1"/>
    <col min="7" max="7" width="8.00390625" style="0" customWidth="1"/>
    <col min="8" max="8" width="8.625" style="0" customWidth="1"/>
    <col min="9" max="9" width="9.75390625" style="0" customWidth="1"/>
  </cols>
  <sheetData>
    <row r="1" spans="1:24" ht="27.75" customHeight="1" thickBot="1">
      <c r="A1" s="4" t="s">
        <v>240</v>
      </c>
      <c r="B1" s="4"/>
      <c r="C1" s="3"/>
      <c r="D1" s="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66" customHeight="1" thickBot="1">
      <c r="A2" s="126" t="s">
        <v>0</v>
      </c>
      <c r="B2" s="127" t="s">
        <v>183</v>
      </c>
      <c r="C2" s="146" t="s">
        <v>239</v>
      </c>
      <c r="D2" s="146" t="s">
        <v>242</v>
      </c>
      <c r="E2" s="128" t="s">
        <v>106</v>
      </c>
      <c r="F2" s="129" t="s">
        <v>108</v>
      </c>
      <c r="G2" s="130" t="s">
        <v>107</v>
      </c>
      <c r="H2" s="129" t="s">
        <v>108</v>
      </c>
      <c r="I2" s="123" t="s">
        <v>126</v>
      </c>
      <c r="J2" s="124" t="s">
        <v>193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33" customHeight="1" thickBot="1">
      <c r="A3" s="13"/>
      <c r="B3" s="131"/>
      <c r="C3" s="146"/>
      <c r="D3" s="89"/>
      <c r="E3" s="132" t="s">
        <v>116</v>
      </c>
      <c r="F3" s="73" t="s">
        <v>115</v>
      </c>
      <c r="G3" s="73" t="s">
        <v>116</v>
      </c>
      <c r="H3" s="77" t="s">
        <v>115</v>
      </c>
      <c r="I3" s="133"/>
      <c r="J3" s="12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3.5" thickBot="1">
      <c r="A4" s="11" t="s">
        <v>35</v>
      </c>
      <c r="B4" s="78"/>
      <c r="C4" s="27">
        <f>C5+C12+C15+C16+C28</f>
        <v>3341.25</v>
      </c>
      <c r="D4" s="90">
        <f aca="true" t="shared" si="0" ref="D4:I4">D5+D12+D15+D16+D28</f>
        <v>3341.25</v>
      </c>
      <c r="E4" s="47">
        <f t="shared" si="0"/>
        <v>114.78</v>
      </c>
      <c r="F4" s="30">
        <f t="shared" si="0"/>
        <v>2629.0299999999997</v>
      </c>
      <c r="G4" s="30">
        <f t="shared" si="0"/>
        <v>5.25</v>
      </c>
      <c r="H4" s="107">
        <f t="shared" si="0"/>
        <v>83.55</v>
      </c>
      <c r="I4" s="30">
        <f t="shared" si="0"/>
        <v>508.64</v>
      </c>
      <c r="J4" s="251">
        <f aca="true" t="shared" si="1" ref="J4:J70">D4-C4</f>
        <v>0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2.75">
      <c r="A5" s="14" t="s">
        <v>44</v>
      </c>
      <c r="B5" s="79"/>
      <c r="C5" s="159">
        <f aca="true" t="shared" si="2" ref="C5:I5">C6+C7+C8+C9+C10+C11</f>
        <v>1302.9199999999998</v>
      </c>
      <c r="D5" s="248">
        <f t="shared" si="2"/>
        <v>1302.9199999999998</v>
      </c>
      <c r="E5" s="202">
        <f t="shared" si="2"/>
        <v>56.23</v>
      </c>
      <c r="F5" s="203">
        <f t="shared" si="2"/>
        <v>1207.89</v>
      </c>
      <c r="G5" s="203">
        <f t="shared" si="2"/>
        <v>5.25</v>
      </c>
      <c r="H5" s="204">
        <f t="shared" si="2"/>
        <v>33.55</v>
      </c>
      <c r="I5" s="204">
        <f t="shared" si="2"/>
        <v>0</v>
      </c>
      <c r="J5" s="235">
        <f t="shared" si="1"/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2.75">
      <c r="A6" s="14" t="s">
        <v>179</v>
      </c>
      <c r="B6" s="79"/>
      <c r="C6" s="160">
        <v>0</v>
      </c>
      <c r="D6" s="76">
        <f aca="true" t="shared" si="3" ref="D6:D74">E6+F6+G6+H6+I6</f>
        <v>0</v>
      </c>
      <c r="E6" s="202"/>
      <c r="F6" s="205">
        <v>0</v>
      </c>
      <c r="G6" s="203"/>
      <c r="H6" s="204"/>
      <c r="I6" s="206"/>
      <c r="J6" s="228">
        <f t="shared" si="1"/>
        <v>0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2.75">
      <c r="A7" s="15" t="s">
        <v>114</v>
      </c>
      <c r="B7" s="80">
        <f>F7/C7*100</f>
        <v>96.88775878526337</v>
      </c>
      <c r="C7" s="160">
        <v>1246.69</v>
      </c>
      <c r="D7" s="76">
        <f t="shared" si="3"/>
        <v>1246.69</v>
      </c>
      <c r="E7" s="207"/>
      <c r="F7" s="206">
        <v>1207.89</v>
      </c>
      <c r="G7" s="202">
        <v>5.25</v>
      </c>
      <c r="H7" s="204">
        <v>33.55</v>
      </c>
      <c r="I7" s="206"/>
      <c r="J7" s="228">
        <f t="shared" si="1"/>
        <v>0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2.75">
      <c r="A8" s="16" t="s">
        <v>36</v>
      </c>
      <c r="B8" s="80"/>
      <c r="C8" s="160">
        <v>40.32</v>
      </c>
      <c r="D8" s="76">
        <f t="shared" si="3"/>
        <v>40.32</v>
      </c>
      <c r="E8" s="202">
        <v>40.32</v>
      </c>
      <c r="F8" s="203"/>
      <c r="G8" s="206"/>
      <c r="H8" s="208"/>
      <c r="I8" s="206"/>
      <c r="J8" s="228">
        <f t="shared" si="1"/>
        <v>0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2.75">
      <c r="A9" s="16" t="s">
        <v>102</v>
      </c>
      <c r="B9" s="80"/>
      <c r="C9" s="160">
        <v>4.59</v>
      </c>
      <c r="D9" s="76">
        <f t="shared" si="3"/>
        <v>4.59</v>
      </c>
      <c r="E9" s="202">
        <v>4.59</v>
      </c>
      <c r="F9" s="206"/>
      <c r="G9" s="206"/>
      <c r="H9" s="208"/>
      <c r="I9" s="206"/>
      <c r="J9" s="228">
        <f t="shared" si="1"/>
        <v>0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2.75">
      <c r="A10" s="16" t="s">
        <v>37</v>
      </c>
      <c r="B10" s="80"/>
      <c r="C10" s="160">
        <v>3.61</v>
      </c>
      <c r="D10" s="76">
        <f t="shared" si="3"/>
        <v>3.61</v>
      </c>
      <c r="E10" s="202">
        <v>3.61</v>
      </c>
      <c r="F10" s="206"/>
      <c r="G10" s="206"/>
      <c r="H10" s="208"/>
      <c r="I10" s="206"/>
      <c r="J10" s="228">
        <f t="shared" si="1"/>
        <v>0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2.75">
      <c r="A11" s="16" t="s">
        <v>38</v>
      </c>
      <c r="B11" s="80"/>
      <c r="C11" s="160">
        <v>7.71</v>
      </c>
      <c r="D11" s="76">
        <f t="shared" si="3"/>
        <v>7.71</v>
      </c>
      <c r="E11" s="202">
        <v>7.71</v>
      </c>
      <c r="F11" s="206"/>
      <c r="G11" s="206"/>
      <c r="H11" s="208"/>
      <c r="I11" s="206"/>
      <c r="J11" s="228">
        <f t="shared" si="1"/>
        <v>0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2.75">
      <c r="A12" s="16" t="s">
        <v>53</v>
      </c>
      <c r="B12" s="80"/>
      <c r="C12" s="160">
        <f aca="true" t="shared" si="4" ref="C12:I12">C13+C14</f>
        <v>39.37</v>
      </c>
      <c r="D12" s="249">
        <f t="shared" si="4"/>
        <v>39.37</v>
      </c>
      <c r="E12" s="209">
        <f t="shared" si="4"/>
        <v>35.05</v>
      </c>
      <c r="F12" s="206">
        <f t="shared" si="4"/>
        <v>4.32</v>
      </c>
      <c r="G12" s="206">
        <f t="shared" si="4"/>
        <v>0</v>
      </c>
      <c r="H12" s="206">
        <f t="shared" si="4"/>
        <v>0</v>
      </c>
      <c r="I12" s="206">
        <f t="shared" si="4"/>
        <v>0</v>
      </c>
      <c r="J12" s="228">
        <f t="shared" si="1"/>
        <v>0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2.75">
      <c r="A13" s="16" t="s">
        <v>52</v>
      </c>
      <c r="B13" s="81"/>
      <c r="C13" s="160">
        <v>4.32</v>
      </c>
      <c r="D13" s="76">
        <f t="shared" si="3"/>
        <v>4.32</v>
      </c>
      <c r="E13" s="209"/>
      <c r="F13" s="206">
        <v>4.32</v>
      </c>
      <c r="G13" s="206"/>
      <c r="H13" s="208"/>
      <c r="I13" s="206"/>
      <c r="J13" s="228">
        <f t="shared" si="1"/>
        <v>0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2.75">
      <c r="A14" s="16" t="s">
        <v>39</v>
      </c>
      <c r="B14" s="81"/>
      <c r="C14" s="160">
        <v>35.05</v>
      </c>
      <c r="D14" s="76">
        <f t="shared" si="3"/>
        <v>35.05</v>
      </c>
      <c r="E14" s="209">
        <v>35.05</v>
      </c>
      <c r="F14" s="206"/>
      <c r="G14" s="206"/>
      <c r="H14" s="208"/>
      <c r="I14" s="206"/>
      <c r="J14" s="228">
        <f t="shared" si="1"/>
        <v>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2.75">
      <c r="A15" s="16" t="s">
        <v>225</v>
      </c>
      <c r="B15" s="81"/>
      <c r="C15" s="194">
        <v>23.5</v>
      </c>
      <c r="D15" s="76">
        <f t="shared" si="3"/>
        <v>23.5</v>
      </c>
      <c r="E15" s="209">
        <v>23.5</v>
      </c>
      <c r="F15" s="206"/>
      <c r="G15" s="206"/>
      <c r="H15" s="208"/>
      <c r="I15" s="206"/>
      <c r="J15" s="228">
        <f t="shared" si="1"/>
        <v>0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2.75">
      <c r="A16" s="16" t="s">
        <v>55</v>
      </c>
      <c r="B16" s="81"/>
      <c r="C16" s="160">
        <f>C17+C18+C19+C20+C21+C22+C23+C24+C25+C26+C27</f>
        <v>661.4600000000002</v>
      </c>
      <c r="D16" s="249">
        <f aca="true" t="shared" si="5" ref="D16:I16">D17+D18+D19+D20+D21+D22+D23+D24+D25+D26+D27</f>
        <v>661.4600000000002</v>
      </c>
      <c r="E16" s="238">
        <f t="shared" si="5"/>
        <v>0</v>
      </c>
      <c r="F16" s="206">
        <f t="shared" si="5"/>
        <v>152.82000000000002</v>
      </c>
      <c r="G16" s="206">
        <f t="shared" si="5"/>
        <v>0</v>
      </c>
      <c r="H16" s="206">
        <f t="shared" si="5"/>
        <v>0</v>
      </c>
      <c r="I16" s="206">
        <f t="shared" si="5"/>
        <v>508.64</v>
      </c>
      <c r="J16" s="228">
        <f t="shared" si="1"/>
        <v>0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2.75">
      <c r="A17" s="16" t="s">
        <v>54</v>
      </c>
      <c r="B17" s="81"/>
      <c r="C17" s="160">
        <v>61.66</v>
      </c>
      <c r="D17" s="76">
        <f t="shared" si="3"/>
        <v>61.66</v>
      </c>
      <c r="E17" s="209"/>
      <c r="F17" s="206">
        <v>61.66</v>
      </c>
      <c r="G17" s="206"/>
      <c r="H17" s="208"/>
      <c r="I17" s="206"/>
      <c r="J17" s="228">
        <f t="shared" si="1"/>
        <v>0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2.75">
      <c r="A18" s="16" t="s">
        <v>47</v>
      </c>
      <c r="B18" s="81"/>
      <c r="C18" s="160">
        <v>104.07</v>
      </c>
      <c r="D18" s="76">
        <f t="shared" si="3"/>
        <v>104.07000000000001</v>
      </c>
      <c r="E18" s="209"/>
      <c r="F18" s="206">
        <v>11.12</v>
      </c>
      <c r="G18" s="206"/>
      <c r="H18" s="208"/>
      <c r="I18" s="206">
        <v>92.95</v>
      </c>
      <c r="J18" s="228">
        <f t="shared" si="1"/>
        <v>0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2.75">
      <c r="A19" s="16" t="s">
        <v>48</v>
      </c>
      <c r="B19" s="81"/>
      <c r="C19" s="160">
        <v>57.96</v>
      </c>
      <c r="D19" s="76">
        <f t="shared" si="3"/>
        <v>57.959999999999994</v>
      </c>
      <c r="E19" s="209"/>
      <c r="F19" s="206">
        <v>15.3</v>
      </c>
      <c r="G19" s="206"/>
      <c r="H19" s="208"/>
      <c r="I19" s="206">
        <v>42.66</v>
      </c>
      <c r="J19" s="228">
        <f t="shared" si="1"/>
        <v>0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2.75">
      <c r="A20" s="16" t="s">
        <v>133</v>
      </c>
      <c r="B20" s="81"/>
      <c r="C20" s="160">
        <v>2.16</v>
      </c>
      <c r="D20" s="76">
        <f t="shared" si="3"/>
        <v>2.16</v>
      </c>
      <c r="E20" s="209"/>
      <c r="F20" s="206">
        <v>0.51</v>
      </c>
      <c r="G20" s="206"/>
      <c r="H20" s="208"/>
      <c r="I20" s="206">
        <v>1.65</v>
      </c>
      <c r="J20" s="228">
        <f t="shared" si="1"/>
        <v>0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2.75">
      <c r="A21" s="16" t="s">
        <v>49</v>
      </c>
      <c r="B21" s="81"/>
      <c r="C21" s="160">
        <v>232.4</v>
      </c>
      <c r="D21" s="76">
        <f t="shared" si="3"/>
        <v>232.4</v>
      </c>
      <c r="E21" s="209"/>
      <c r="F21" s="206"/>
      <c r="G21" s="206"/>
      <c r="H21" s="208"/>
      <c r="I21" s="206">
        <v>232.4</v>
      </c>
      <c r="J21" s="228">
        <f t="shared" si="1"/>
        <v>0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2.75">
      <c r="A22" s="16" t="s">
        <v>50</v>
      </c>
      <c r="B22" s="81"/>
      <c r="C22" s="160">
        <v>56.07</v>
      </c>
      <c r="D22" s="76">
        <f t="shared" si="3"/>
        <v>56.07</v>
      </c>
      <c r="E22" s="209"/>
      <c r="F22" s="206">
        <v>31.12</v>
      </c>
      <c r="G22" s="206"/>
      <c r="H22" s="208"/>
      <c r="I22" s="206">
        <v>24.95</v>
      </c>
      <c r="J22" s="228">
        <f t="shared" si="1"/>
        <v>0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2.75">
      <c r="A23" s="16" t="s">
        <v>51</v>
      </c>
      <c r="B23" s="81"/>
      <c r="C23" s="160">
        <v>47.36</v>
      </c>
      <c r="D23" s="76">
        <f t="shared" si="3"/>
        <v>47.36</v>
      </c>
      <c r="E23" s="209"/>
      <c r="F23" s="206">
        <v>9.93</v>
      </c>
      <c r="G23" s="206"/>
      <c r="H23" s="208"/>
      <c r="I23" s="206">
        <v>37.43</v>
      </c>
      <c r="J23" s="228">
        <f t="shared" si="1"/>
        <v>0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>
      <c r="A24" s="16" t="s">
        <v>131</v>
      </c>
      <c r="B24" s="81"/>
      <c r="C24" s="160">
        <v>0</v>
      </c>
      <c r="D24" s="76">
        <f t="shared" si="3"/>
        <v>0</v>
      </c>
      <c r="E24" s="209"/>
      <c r="F24" s="206">
        <v>0</v>
      </c>
      <c r="G24" s="206"/>
      <c r="H24" s="208"/>
      <c r="I24" s="206">
        <v>0</v>
      </c>
      <c r="J24" s="228">
        <f t="shared" si="1"/>
        <v>0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>
      <c r="A25" s="16" t="s">
        <v>132</v>
      </c>
      <c r="B25" s="81"/>
      <c r="C25" s="160">
        <v>98.21</v>
      </c>
      <c r="D25" s="76">
        <f t="shared" si="3"/>
        <v>98.21000000000001</v>
      </c>
      <c r="E25" s="209"/>
      <c r="F25" s="206">
        <v>22.82</v>
      </c>
      <c r="G25" s="206"/>
      <c r="H25" s="208"/>
      <c r="I25" s="206">
        <v>75.39</v>
      </c>
      <c r="J25" s="228">
        <f t="shared" si="1"/>
        <v>0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>
      <c r="A26" s="16" t="s">
        <v>137</v>
      </c>
      <c r="B26" s="81"/>
      <c r="C26" s="160">
        <v>0</v>
      </c>
      <c r="D26" s="76">
        <f t="shared" si="3"/>
        <v>0</v>
      </c>
      <c r="E26" s="209"/>
      <c r="F26" s="206"/>
      <c r="G26" s="206"/>
      <c r="H26" s="208"/>
      <c r="I26" s="206">
        <v>0</v>
      </c>
      <c r="J26" s="228">
        <f t="shared" si="1"/>
        <v>0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2.75">
      <c r="A27" s="16" t="s">
        <v>119</v>
      </c>
      <c r="B27" s="81"/>
      <c r="C27" s="160">
        <v>1.57</v>
      </c>
      <c r="D27" s="76">
        <f t="shared" si="3"/>
        <v>1.5699999999999998</v>
      </c>
      <c r="E27" s="209"/>
      <c r="F27" s="206">
        <v>0.36</v>
      </c>
      <c r="G27" s="206"/>
      <c r="H27" s="208"/>
      <c r="I27" s="206">
        <v>1.21</v>
      </c>
      <c r="J27" s="228">
        <f t="shared" si="1"/>
        <v>0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2.75">
      <c r="A28" s="17" t="s">
        <v>101</v>
      </c>
      <c r="B28" s="82"/>
      <c r="C28" s="160">
        <f aca="true" t="shared" si="6" ref="C28:I28">C29+C30+C31+C32</f>
        <v>1314</v>
      </c>
      <c r="D28" s="249">
        <f t="shared" si="6"/>
        <v>1314</v>
      </c>
      <c r="E28" s="238">
        <f t="shared" si="6"/>
        <v>0</v>
      </c>
      <c r="F28" s="238">
        <f t="shared" si="6"/>
        <v>1264</v>
      </c>
      <c r="G28" s="238">
        <f t="shared" si="6"/>
        <v>0</v>
      </c>
      <c r="H28" s="238">
        <f t="shared" si="6"/>
        <v>50</v>
      </c>
      <c r="I28" s="238">
        <f t="shared" si="6"/>
        <v>0</v>
      </c>
      <c r="J28" s="228">
        <f t="shared" si="1"/>
        <v>0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2.75">
      <c r="A29" s="16" t="s">
        <v>40</v>
      </c>
      <c r="B29" s="83">
        <f>D29/C29*100</f>
        <v>100</v>
      </c>
      <c r="C29" s="160">
        <v>1302.9</v>
      </c>
      <c r="D29" s="76">
        <f t="shared" si="3"/>
        <v>1302.9</v>
      </c>
      <c r="E29" s="209"/>
      <c r="F29" s="206">
        <v>1252.9</v>
      </c>
      <c r="G29" s="206"/>
      <c r="H29" s="208">
        <v>50</v>
      </c>
      <c r="I29" s="206"/>
      <c r="J29" s="228">
        <f t="shared" si="1"/>
        <v>0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2.75">
      <c r="A30" s="16" t="s">
        <v>41</v>
      </c>
      <c r="B30" s="83">
        <f>D30/C30*100</f>
        <v>100</v>
      </c>
      <c r="C30" s="160">
        <v>5</v>
      </c>
      <c r="D30" s="76">
        <f t="shared" si="3"/>
        <v>5</v>
      </c>
      <c r="E30" s="209"/>
      <c r="F30" s="206">
        <v>5</v>
      </c>
      <c r="G30" s="206"/>
      <c r="H30" s="208"/>
      <c r="I30" s="206"/>
      <c r="J30" s="228">
        <f t="shared" si="1"/>
        <v>0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2.75">
      <c r="A31" s="16" t="s">
        <v>42</v>
      </c>
      <c r="B31" s="83">
        <f>D31/C31*100</f>
        <v>100</v>
      </c>
      <c r="C31" s="160">
        <v>6.1</v>
      </c>
      <c r="D31" s="91">
        <f t="shared" si="3"/>
        <v>6.1</v>
      </c>
      <c r="E31" s="209"/>
      <c r="F31" s="206">
        <v>6.1</v>
      </c>
      <c r="G31" s="206"/>
      <c r="H31" s="208"/>
      <c r="I31" s="206"/>
      <c r="J31" s="228">
        <f t="shared" si="1"/>
        <v>0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3.5" thickBot="1">
      <c r="A32" s="18" t="s">
        <v>43</v>
      </c>
      <c r="B32" s="84"/>
      <c r="C32" s="161">
        <v>0</v>
      </c>
      <c r="D32" s="93">
        <f t="shared" si="3"/>
        <v>0</v>
      </c>
      <c r="E32" s="239"/>
      <c r="F32" s="211"/>
      <c r="G32" s="211"/>
      <c r="H32" s="212"/>
      <c r="I32" s="211"/>
      <c r="J32" s="240">
        <f t="shared" si="1"/>
        <v>0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3.5" thickBot="1">
      <c r="A33" s="11" t="s">
        <v>45</v>
      </c>
      <c r="B33" s="85"/>
      <c r="C33" s="250">
        <f aca="true" t="shared" si="7" ref="C33:I33">C34+C35</f>
        <v>0</v>
      </c>
      <c r="D33" s="92">
        <f t="shared" si="7"/>
        <v>0</v>
      </c>
      <c r="E33" s="47">
        <f t="shared" si="7"/>
        <v>0</v>
      </c>
      <c r="F33" s="30">
        <f t="shared" si="7"/>
        <v>0</v>
      </c>
      <c r="G33" s="30">
        <f t="shared" si="7"/>
        <v>0</v>
      </c>
      <c r="H33" s="107">
        <f t="shared" si="7"/>
        <v>0</v>
      </c>
      <c r="I33" s="30">
        <f t="shared" si="7"/>
        <v>0</v>
      </c>
      <c r="J33" s="251">
        <f t="shared" si="1"/>
        <v>0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2.75">
      <c r="A34" s="15" t="s">
        <v>46</v>
      </c>
      <c r="B34" s="80"/>
      <c r="C34" s="159">
        <v>0</v>
      </c>
      <c r="D34" s="76">
        <f t="shared" si="3"/>
        <v>0</v>
      </c>
      <c r="E34" s="97"/>
      <c r="F34" s="39"/>
      <c r="G34" s="39"/>
      <c r="H34" s="119"/>
      <c r="I34" s="39"/>
      <c r="J34" s="135">
        <f t="shared" si="1"/>
        <v>0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3.5" thickBot="1">
      <c r="A35" s="18"/>
      <c r="B35" s="84"/>
      <c r="C35" s="161">
        <v>0</v>
      </c>
      <c r="D35" s="93">
        <f t="shared" si="3"/>
        <v>0</v>
      </c>
      <c r="E35" s="98"/>
      <c r="F35" s="99"/>
      <c r="G35" s="99"/>
      <c r="H35" s="120"/>
      <c r="I35" s="99"/>
      <c r="J35" s="134">
        <f t="shared" si="1"/>
        <v>0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3.5" thickBot="1">
      <c r="A36" s="11" t="s">
        <v>56</v>
      </c>
      <c r="B36" s="85"/>
      <c r="C36" s="250">
        <f aca="true" t="shared" si="8" ref="C36:I36">C37+C38</f>
        <v>227.89</v>
      </c>
      <c r="D36" s="199">
        <f t="shared" si="8"/>
        <v>227.89</v>
      </c>
      <c r="E36" s="47">
        <f t="shared" si="8"/>
        <v>0</v>
      </c>
      <c r="F36" s="30">
        <f t="shared" si="8"/>
        <v>199.91</v>
      </c>
      <c r="G36" s="30">
        <f t="shared" si="8"/>
        <v>3</v>
      </c>
      <c r="H36" s="107">
        <f t="shared" si="8"/>
        <v>24.98</v>
      </c>
      <c r="I36" s="30">
        <f t="shared" si="8"/>
        <v>0</v>
      </c>
      <c r="J36" s="251">
        <f t="shared" si="1"/>
        <v>0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2.75">
      <c r="A37" s="15" t="s">
        <v>58</v>
      </c>
      <c r="B37" s="80">
        <f>D37/C37*100</f>
        <v>100</v>
      </c>
      <c r="C37" s="195">
        <v>226.54</v>
      </c>
      <c r="D37" s="192">
        <f t="shared" si="3"/>
        <v>226.54</v>
      </c>
      <c r="E37" s="197"/>
      <c r="F37" s="210">
        <v>198.56</v>
      </c>
      <c r="G37" s="203">
        <v>3</v>
      </c>
      <c r="H37" s="204">
        <v>24.98</v>
      </c>
      <c r="I37" s="203"/>
      <c r="J37" s="235">
        <f t="shared" si="1"/>
        <v>0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3.5" thickBot="1">
      <c r="A38" s="18" t="s">
        <v>57</v>
      </c>
      <c r="B38" s="84">
        <f>D38/C38*100</f>
        <v>100</v>
      </c>
      <c r="C38" s="196">
        <v>1.35</v>
      </c>
      <c r="D38" s="201">
        <f t="shared" si="3"/>
        <v>1.35</v>
      </c>
      <c r="E38" s="198"/>
      <c r="F38" s="211">
        <v>1.35</v>
      </c>
      <c r="G38" s="211"/>
      <c r="H38" s="212"/>
      <c r="I38" s="99"/>
      <c r="J38" s="134">
        <f t="shared" si="1"/>
        <v>0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3.5" thickBot="1">
      <c r="A39" s="11" t="s">
        <v>59</v>
      </c>
      <c r="B39" s="85"/>
      <c r="C39" s="250">
        <f>C40+C41+C42+C43+C44+C45+C46+C47+C48+C49+C50+C51+C52+C53+C54</f>
        <v>1104.29</v>
      </c>
      <c r="D39" s="200">
        <f aca="true" t="shared" si="9" ref="D39:I39">D40+D41+D42+D43+D44+D45+D46+D47+D48+D49+D50+D51+D52+D53+D54</f>
        <v>1077.29</v>
      </c>
      <c r="E39" s="12">
        <f t="shared" si="9"/>
        <v>37.42</v>
      </c>
      <c r="F39" s="12">
        <f t="shared" si="9"/>
        <v>182.8</v>
      </c>
      <c r="G39" s="12">
        <f t="shared" si="9"/>
        <v>573.12</v>
      </c>
      <c r="H39" s="12">
        <f t="shared" si="9"/>
        <v>283.95</v>
      </c>
      <c r="I39" s="12">
        <f t="shared" si="9"/>
        <v>0</v>
      </c>
      <c r="J39" s="251">
        <f t="shared" si="1"/>
        <v>-27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2.75">
      <c r="A40" s="71" t="s">
        <v>171</v>
      </c>
      <c r="B40" s="80"/>
      <c r="C40" s="159">
        <v>0</v>
      </c>
      <c r="D40" s="76">
        <f t="shared" si="3"/>
        <v>0</v>
      </c>
      <c r="E40" s="97"/>
      <c r="F40" s="39"/>
      <c r="G40" s="39"/>
      <c r="H40" s="119"/>
      <c r="I40" s="39"/>
      <c r="J40" s="135">
        <f t="shared" si="1"/>
        <v>0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2.75">
      <c r="A41" s="16" t="s">
        <v>246</v>
      </c>
      <c r="B41" s="83"/>
      <c r="C41" s="160">
        <v>0</v>
      </c>
      <c r="D41" s="76">
        <f t="shared" si="3"/>
        <v>3</v>
      </c>
      <c r="E41" s="50"/>
      <c r="F41" s="221">
        <v>3</v>
      </c>
      <c r="G41" s="36"/>
      <c r="H41" s="108"/>
      <c r="I41" s="36"/>
      <c r="J41" s="217">
        <f t="shared" si="1"/>
        <v>3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2.75">
      <c r="A42" s="16"/>
      <c r="B42" s="83"/>
      <c r="C42" s="160">
        <v>0</v>
      </c>
      <c r="D42" s="76">
        <f t="shared" si="3"/>
        <v>0</v>
      </c>
      <c r="E42" s="50"/>
      <c r="F42" s="36"/>
      <c r="G42" s="36"/>
      <c r="H42" s="108"/>
      <c r="I42" s="36"/>
      <c r="J42" s="122">
        <f t="shared" si="1"/>
        <v>0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2.75">
      <c r="A43" s="16" t="s">
        <v>60</v>
      </c>
      <c r="B43" s="83"/>
      <c r="C43" s="160">
        <v>0.4</v>
      </c>
      <c r="D43" s="76">
        <f t="shared" si="3"/>
        <v>0.4</v>
      </c>
      <c r="E43" s="50"/>
      <c r="F43" s="206">
        <v>0.4</v>
      </c>
      <c r="G43" s="206"/>
      <c r="H43" s="208"/>
      <c r="I43" s="36"/>
      <c r="J43" s="122">
        <f t="shared" si="1"/>
        <v>0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2.75">
      <c r="A44" s="16" t="s">
        <v>210</v>
      </c>
      <c r="B44" s="83"/>
      <c r="C44" s="160">
        <v>57.7</v>
      </c>
      <c r="D44" s="76">
        <f t="shared" si="3"/>
        <v>57.7</v>
      </c>
      <c r="E44" s="51"/>
      <c r="F44" s="206"/>
      <c r="G44" s="206"/>
      <c r="H44" s="208">
        <v>57.7</v>
      </c>
      <c r="I44" s="35"/>
      <c r="J44" s="122">
        <f t="shared" si="1"/>
        <v>0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2.75">
      <c r="A45" s="16"/>
      <c r="B45" s="83"/>
      <c r="C45" s="160">
        <v>0</v>
      </c>
      <c r="D45" s="76">
        <f t="shared" si="3"/>
        <v>0</v>
      </c>
      <c r="E45" s="51"/>
      <c r="F45" s="206"/>
      <c r="G45" s="206"/>
      <c r="H45" s="208"/>
      <c r="I45" s="35"/>
      <c r="J45" s="122">
        <f t="shared" si="1"/>
        <v>0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2.75">
      <c r="A46" s="16"/>
      <c r="B46" s="83"/>
      <c r="C46" s="160">
        <v>0</v>
      </c>
      <c r="D46" s="76">
        <f t="shared" si="3"/>
        <v>0</v>
      </c>
      <c r="E46" s="51"/>
      <c r="F46" s="206"/>
      <c r="G46" s="206"/>
      <c r="H46" s="208"/>
      <c r="I46" s="35"/>
      <c r="J46" s="122">
        <f t="shared" si="1"/>
        <v>0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2.75">
      <c r="A47" s="16" t="s">
        <v>61</v>
      </c>
      <c r="B47" s="83"/>
      <c r="C47" s="160">
        <v>86.3</v>
      </c>
      <c r="D47" s="76">
        <f t="shared" si="3"/>
        <v>86.3</v>
      </c>
      <c r="E47" s="51"/>
      <c r="F47" s="206">
        <v>86.3</v>
      </c>
      <c r="G47" s="206"/>
      <c r="H47" s="208"/>
      <c r="I47" s="35"/>
      <c r="J47" s="122">
        <f t="shared" si="1"/>
        <v>0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2.75">
      <c r="A48" s="16" t="s">
        <v>111</v>
      </c>
      <c r="B48" s="83"/>
      <c r="C48" s="160">
        <v>65.43</v>
      </c>
      <c r="D48" s="76">
        <f t="shared" si="3"/>
        <v>65.43</v>
      </c>
      <c r="E48" s="51"/>
      <c r="F48" s="206">
        <v>65.43</v>
      </c>
      <c r="G48" s="206"/>
      <c r="H48" s="208"/>
      <c r="I48" s="35"/>
      <c r="J48" s="122">
        <f t="shared" si="1"/>
        <v>0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2.75">
      <c r="A49" s="16" t="s">
        <v>125</v>
      </c>
      <c r="B49" s="83"/>
      <c r="C49" s="160">
        <v>64.13</v>
      </c>
      <c r="D49" s="76">
        <f t="shared" si="3"/>
        <v>64.13</v>
      </c>
      <c r="E49" s="51"/>
      <c r="F49" s="206"/>
      <c r="G49" s="206"/>
      <c r="H49" s="208">
        <v>64.13</v>
      </c>
      <c r="I49" s="35"/>
      <c r="J49" s="122">
        <f t="shared" si="1"/>
        <v>0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2.75">
      <c r="A50" s="19" t="s">
        <v>209</v>
      </c>
      <c r="B50" s="83"/>
      <c r="C50" s="160">
        <v>0</v>
      </c>
      <c r="D50" s="76">
        <f t="shared" si="3"/>
        <v>0</v>
      </c>
      <c r="E50" s="51"/>
      <c r="F50" s="206"/>
      <c r="G50" s="206"/>
      <c r="H50" s="208">
        <v>0</v>
      </c>
      <c r="I50" s="35"/>
      <c r="J50" s="141">
        <f t="shared" si="1"/>
        <v>0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2.75">
      <c r="A51" s="19" t="s">
        <v>185</v>
      </c>
      <c r="B51" s="83"/>
      <c r="C51" s="160">
        <v>55.5</v>
      </c>
      <c r="D51" s="76">
        <f t="shared" si="3"/>
        <v>25.5</v>
      </c>
      <c r="E51" s="51"/>
      <c r="F51" s="221">
        <v>25.5</v>
      </c>
      <c r="G51" s="206"/>
      <c r="H51" s="208"/>
      <c r="I51" s="206"/>
      <c r="J51" s="217">
        <f t="shared" si="1"/>
        <v>-30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2.75">
      <c r="A52" s="164" t="s">
        <v>203</v>
      </c>
      <c r="B52" s="84"/>
      <c r="C52" s="161">
        <v>21.23</v>
      </c>
      <c r="D52" s="76">
        <f t="shared" si="3"/>
        <v>21.23</v>
      </c>
      <c r="E52" s="213">
        <v>20.12</v>
      </c>
      <c r="F52" s="211">
        <v>1.11</v>
      </c>
      <c r="G52" s="211"/>
      <c r="H52" s="212"/>
      <c r="I52" s="40"/>
      <c r="J52" s="122">
        <f t="shared" si="1"/>
        <v>0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2.75">
      <c r="A53" s="164" t="s">
        <v>208</v>
      </c>
      <c r="B53" s="84"/>
      <c r="C53" s="161">
        <v>90</v>
      </c>
      <c r="D53" s="76">
        <f t="shared" si="3"/>
        <v>90</v>
      </c>
      <c r="E53" s="213"/>
      <c r="F53" s="211"/>
      <c r="G53" s="211"/>
      <c r="H53" s="212">
        <v>90</v>
      </c>
      <c r="I53" s="40"/>
      <c r="J53" s="122">
        <f t="shared" si="1"/>
        <v>0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3.5" thickBot="1">
      <c r="A54" s="18" t="s">
        <v>181</v>
      </c>
      <c r="B54" s="84"/>
      <c r="C54" s="161">
        <v>663.6</v>
      </c>
      <c r="D54" s="93">
        <f t="shared" si="3"/>
        <v>663.6</v>
      </c>
      <c r="E54" s="213">
        <v>17.3</v>
      </c>
      <c r="F54" s="211">
        <v>1.06</v>
      </c>
      <c r="G54" s="211">
        <v>573.12</v>
      </c>
      <c r="H54" s="212">
        <v>72.12</v>
      </c>
      <c r="I54" s="40"/>
      <c r="J54" s="145">
        <f t="shared" si="1"/>
        <v>0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3.5" thickBot="1">
      <c r="A55" s="11" t="s">
        <v>62</v>
      </c>
      <c r="B55" s="85"/>
      <c r="C55" s="250">
        <f>C56+C57+C58+C59+C60+C61+C62+C63+C64+C65+C66+C67</f>
        <v>873.5699999999999</v>
      </c>
      <c r="D55" s="12">
        <f aca="true" t="shared" si="10" ref="D55:I55">D56+D57+D58+D59+D60+D61+D62+D63+D64+D65+D66+D67</f>
        <v>873.5699999999998</v>
      </c>
      <c r="E55" s="27">
        <f t="shared" si="10"/>
        <v>12.05</v>
      </c>
      <c r="F55" s="27">
        <f t="shared" si="10"/>
        <v>707.0999999999999</v>
      </c>
      <c r="G55" s="27">
        <f t="shared" si="10"/>
        <v>146.7</v>
      </c>
      <c r="H55" s="27">
        <f t="shared" si="10"/>
        <v>7.72</v>
      </c>
      <c r="I55" s="27">
        <f t="shared" si="10"/>
        <v>0</v>
      </c>
      <c r="J55" s="251">
        <f t="shared" si="1"/>
        <v>0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2.75">
      <c r="A56" s="15" t="s">
        <v>63</v>
      </c>
      <c r="B56" s="80">
        <f>D56/C56*100</f>
        <v>99.99999999999997</v>
      </c>
      <c r="C56" s="159">
        <v>576.35</v>
      </c>
      <c r="D56" s="76">
        <f t="shared" si="3"/>
        <v>576.3499999999999</v>
      </c>
      <c r="E56" s="214">
        <v>12.05</v>
      </c>
      <c r="F56" s="203">
        <v>564.3</v>
      </c>
      <c r="G56" s="203"/>
      <c r="H56" s="204"/>
      <c r="I56" s="31"/>
      <c r="J56" s="135">
        <f t="shared" si="1"/>
        <v>0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2.75">
      <c r="A57" s="71" t="s">
        <v>197</v>
      </c>
      <c r="B57" s="83"/>
      <c r="C57" s="160">
        <v>0</v>
      </c>
      <c r="D57" s="76">
        <f t="shared" si="3"/>
        <v>0</v>
      </c>
      <c r="E57" s="214"/>
      <c r="F57" s="203"/>
      <c r="G57" s="203">
        <v>0</v>
      </c>
      <c r="H57" s="204">
        <v>0</v>
      </c>
      <c r="I57" s="206"/>
      <c r="J57" s="228">
        <f t="shared" si="1"/>
        <v>0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2.75">
      <c r="A58" s="71" t="s">
        <v>201</v>
      </c>
      <c r="B58" s="83"/>
      <c r="C58" s="160">
        <v>154.42</v>
      </c>
      <c r="D58" s="76">
        <f t="shared" si="3"/>
        <v>154.42</v>
      </c>
      <c r="E58" s="214"/>
      <c r="F58" s="203"/>
      <c r="G58" s="203">
        <v>146.7</v>
      </c>
      <c r="H58" s="204">
        <v>7.72</v>
      </c>
      <c r="I58" s="35"/>
      <c r="J58" s="122">
        <f t="shared" si="1"/>
        <v>0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2.75">
      <c r="A59" s="16" t="s">
        <v>100</v>
      </c>
      <c r="B59" s="83">
        <f>D59/C59*100</f>
        <v>100</v>
      </c>
      <c r="C59" s="160">
        <v>30</v>
      </c>
      <c r="D59" s="76">
        <f t="shared" si="3"/>
        <v>30</v>
      </c>
      <c r="E59" s="215"/>
      <c r="F59" s="206">
        <v>30</v>
      </c>
      <c r="G59" s="206"/>
      <c r="H59" s="208"/>
      <c r="I59" s="35"/>
      <c r="J59" s="122">
        <f t="shared" si="1"/>
        <v>0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2.75">
      <c r="A60" s="16" t="s">
        <v>68</v>
      </c>
      <c r="B60" s="83">
        <f>D60/C60*100</f>
        <v>100</v>
      </c>
      <c r="C60" s="160">
        <v>10</v>
      </c>
      <c r="D60" s="76">
        <f t="shared" si="3"/>
        <v>10</v>
      </c>
      <c r="E60" s="215"/>
      <c r="F60" s="206">
        <v>10</v>
      </c>
      <c r="G60" s="206"/>
      <c r="H60" s="208"/>
      <c r="I60" s="35"/>
      <c r="J60" s="122">
        <f t="shared" si="1"/>
        <v>0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2" customHeight="1">
      <c r="A61" s="16" t="s">
        <v>204</v>
      </c>
      <c r="B61" s="83"/>
      <c r="C61" s="160">
        <v>0</v>
      </c>
      <c r="D61" s="76">
        <f t="shared" si="3"/>
        <v>0</v>
      </c>
      <c r="E61" s="215">
        <v>0</v>
      </c>
      <c r="F61" s="206">
        <v>0</v>
      </c>
      <c r="G61" s="206"/>
      <c r="H61" s="208"/>
      <c r="I61" s="35"/>
      <c r="J61" s="122">
        <f t="shared" si="1"/>
        <v>0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2" customHeight="1">
      <c r="A62" s="19" t="s">
        <v>192</v>
      </c>
      <c r="B62" s="83">
        <f>D62/C62*100</f>
        <v>100</v>
      </c>
      <c r="C62" s="160">
        <v>102.8</v>
      </c>
      <c r="D62" s="76">
        <f t="shared" si="3"/>
        <v>102.8</v>
      </c>
      <c r="E62" s="215"/>
      <c r="F62" s="206">
        <v>102.8</v>
      </c>
      <c r="G62" s="206"/>
      <c r="H62" s="208"/>
      <c r="I62" s="35"/>
      <c r="J62" s="122">
        <f t="shared" si="1"/>
        <v>0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2" customHeight="1">
      <c r="A63" s="19" t="s">
        <v>173</v>
      </c>
      <c r="B63" s="83"/>
      <c r="C63" s="160">
        <v>0</v>
      </c>
      <c r="D63" s="76">
        <f t="shared" si="3"/>
        <v>0</v>
      </c>
      <c r="E63" s="215"/>
      <c r="F63" s="206"/>
      <c r="G63" s="206">
        <v>0</v>
      </c>
      <c r="H63" s="208">
        <v>0</v>
      </c>
      <c r="I63" s="35"/>
      <c r="J63" s="122">
        <f t="shared" si="1"/>
        <v>0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2" customHeight="1">
      <c r="A64" s="16" t="s">
        <v>205</v>
      </c>
      <c r="B64" s="83"/>
      <c r="C64" s="160">
        <v>0</v>
      </c>
      <c r="D64" s="76">
        <f t="shared" si="3"/>
        <v>0</v>
      </c>
      <c r="E64" s="215">
        <v>0</v>
      </c>
      <c r="F64" s="206">
        <v>0</v>
      </c>
      <c r="G64" s="206"/>
      <c r="H64" s="208"/>
      <c r="I64" s="35"/>
      <c r="J64" s="122">
        <f t="shared" si="1"/>
        <v>0</v>
      </c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2" customHeight="1">
      <c r="A65" s="16"/>
      <c r="B65" s="83"/>
      <c r="C65" s="160">
        <v>0</v>
      </c>
      <c r="D65" s="76">
        <f t="shared" si="3"/>
        <v>0</v>
      </c>
      <c r="E65" s="51"/>
      <c r="F65" s="35"/>
      <c r="G65" s="35"/>
      <c r="H65" s="112"/>
      <c r="I65" s="35"/>
      <c r="J65" s="122">
        <f t="shared" si="1"/>
        <v>0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2" customHeight="1">
      <c r="A66" s="16"/>
      <c r="B66" s="83"/>
      <c r="C66" s="160">
        <v>0</v>
      </c>
      <c r="D66" s="76">
        <f t="shared" si="3"/>
        <v>0</v>
      </c>
      <c r="E66" s="51"/>
      <c r="F66" s="35"/>
      <c r="G66" s="35"/>
      <c r="H66" s="112"/>
      <c r="I66" s="35"/>
      <c r="J66" s="122">
        <f t="shared" si="1"/>
        <v>0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2" customHeight="1" thickBot="1">
      <c r="A67" s="18"/>
      <c r="B67" s="84"/>
      <c r="C67" s="161">
        <v>0</v>
      </c>
      <c r="D67" s="93">
        <f t="shared" si="3"/>
        <v>0</v>
      </c>
      <c r="E67" s="52"/>
      <c r="F67" s="40"/>
      <c r="G67" s="40"/>
      <c r="H67" s="118"/>
      <c r="I67" s="40"/>
      <c r="J67" s="134">
        <f t="shared" si="1"/>
        <v>0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2" customHeight="1" thickBot="1">
      <c r="A68" s="11" t="s">
        <v>64</v>
      </c>
      <c r="B68" s="85"/>
      <c r="C68" s="250">
        <f aca="true" t="shared" si="11" ref="C68:I68">C69+C76+C83+C84</f>
        <v>526.81</v>
      </c>
      <c r="D68" s="12">
        <f t="shared" si="11"/>
        <v>562.81</v>
      </c>
      <c r="E68" s="47">
        <f t="shared" si="11"/>
        <v>49.28</v>
      </c>
      <c r="F68" s="47">
        <f t="shared" si="11"/>
        <v>256.18</v>
      </c>
      <c r="G68" s="47">
        <f t="shared" si="11"/>
        <v>12.45</v>
      </c>
      <c r="H68" s="47">
        <f t="shared" si="11"/>
        <v>244.90000000000003</v>
      </c>
      <c r="I68" s="47">
        <f t="shared" si="11"/>
        <v>0</v>
      </c>
      <c r="J68" s="251">
        <f t="shared" si="1"/>
        <v>36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3.5" customHeight="1">
      <c r="A69" s="15" t="s">
        <v>65</v>
      </c>
      <c r="B69" s="80"/>
      <c r="C69" s="159">
        <f aca="true" t="shared" si="12" ref="C69:H69">C70+C71+C72+C73+C74+C75</f>
        <v>30.990000000000002</v>
      </c>
      <c r="D69" s="248">
        <f t="shared" si="12"/>
        <v>30.990000000000002</v>
      </c>
      <c r="E69" s="214">
        <f t="shared" si="12"/>
        <v>22.52</v>
      </c>
      <c r="F69" s="203">
        <f t="shared" si="12"/>
        <v>8.47</v>
      </c>
      <c r="G69" s="203">
        <f t="shared" si="12"/>
        <v>0</v>
      </c>
      <c r="H69" s="204">
        <f t="shared" si="12"/>
        <v>0</v>
      </c>
      <c r="I69" s="31"/>
      <c r="J69" s="135">
        <f t="shared" si="1"/>
        <v>0</v>
      </c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2.75">
      <c r="A70" s="16" t="s">
        <v>112</v>
      </c>
      <c r="B70" s="83"/>
      <c r="C70" s="160">
        <v>22.52</v>
      </c>
      <c r="D70" s="76">
        <f t="shared" si="3"/>
        <v>22.52</v>
      </c>
      <c r="E70" s="215">
        <v>22.52</v>
      </c>
      <c r="F70" s="206"/>
      <c r="G70" s="206"/>
      <c r="H70" s="208"/>
      <c r="I70" s="35"/>
      <c r="J70" s="122">
        <f t="shared" si="1"/>
        <v>0</v>
      </c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2.75">
      <c r="A71" s="16" t="s">
        <v>136</v>
      </c>
      <c r="B71" s="83"/>
      <c r="C71" s="160">
        <v>0</v>
      </c>
      <c r="D71" s="76">
        <f t="shared" si="3"/>
        <v>0</v>
      </c>
      <c r="E71" s="215"/>
      <c r="F71" s="206"/>
      <c r="G71" s="206">
        <v>0</v>
      </c>
      <c r="H71" s="208">
        <v>0</v>
      </c>
      <c r="I71" s="206"/>
      <c r="J71" s="228">
        <f aca="true" t="shared" si="13" ref="J71:J141">D71-C71</f>
        <v>0</v>
      </c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2.75">
      <c r="A72" s="19" t="s">
        <v>172</v>
      </c>
      <c r="B72" s="83"/>
      <c r="C72" s="160">
        <v>8.47</v>
      </c>
      <c r="D72" s="76">
        <f t="shared" si="3"/>
        <v>8.47</v>
      </c>
      <c r="E72" s="215"/>
      <c r="F72" s="206">
        <v>8.47</v>
      </c>
      <c r="G72" s="206"/>
      <c r="H72" s="208"/>
      <c r="I72" s="206"/>
      <c r="J72" s="228">
        <f t="shared" si="13"/>
        <v>0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2.75">
      <c r="A73" s="19"/>
      <c r="B73" s="83"/>
      <c r="C73" s="160">
        <v>0</v>
      </c>
      <c r="D73" s="76">
        <f t="shared" si="3"/>
        <v>0</v>
      </c>
      <c r="E73" s="215"/>
      <c r="F73" s="206"/>
      <c r="G73" s="206"/>
      <c r="H73" s="208">
        <v>0</v>
      </c>
      <c r="I73" s="206"/>
      <c r="J73" s="228">
        <f t="shared" si="13"/>
        <v>0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2.75">
      <c r="A74" s="16"/>
      <c r="B74" s="83"/>
      <c r="C74" s="160">
        <v>0</v>
      </c>
      <c r="D74" s="76">
        <f t="shared" si="3"/>
        <v>0</v>
      </c>
      <c r="E74" s="215"/>
      <c r="F74" s="206"/>
      <c r="G74" s="206"/>
      <c r="H74" s="208">
        <v>0</v>
      </c>
      <c r="I74" s="206"/>
      <c r="J74" s="228">
        <f t="shared" si="13"/>
        <v>0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2.75">
      <c r="A75" s="16" t="s">
        <v>128</v>
      </c>
      <c r="B75" s="83"/>
      <c r="C75" s="160">
        <v>0</v>
      </c>
      <c r="D75" s="76">
        <f aca="true" t="shared" si="14" ref="D75:D144">E75+F75+G75+H75+I75</f>
        <v>0</v>
      </c>
      <c r="E75" s="215"/>
      <c r="F75" s="206"/>
      <c r="G75" s="206"/>
      <c r="H75" s="208">
        <v>0</v>
      </c>
      <c r="I75" s="206"/>
      <c r="J75" s="228">
        <f t="shared" si="13"/>
        <v>0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2.75">
      <c r="A76" s="16" t="s">
        <v>120</v>
      </c>
      <c r="B76" s="83"/>
      <c r="C76" s="160">
        <f>C77+C78+C79+C80+C81+C82</f>
        <v>241.06999999999996</v>
      </c>
      <c r="D76" s="249">
        <f>D77+D78+D79+D80+D81+D82</f>
        <v>246.06999999999996</v>
      </c>
      <c r="E76" s="215">
        <f>E77+E78+E79+E80+E82</f>
        <v>26.76</v>
      </c>
      <c r="F76" s="215">
        <f>F77+F78+F79+F80+F82</f>
        <v>9.56</v>
      </c>
      <c r="G76" s="215">
        <f>G77+G78+G79+G80+G81+G82</f>
        <v>12.45</v>
      </c>
      <c r="H76" s="208">
        <f>H77+H78+H79+H80+H82</f>
        <v>197.3</v>
      </c>
      <c r="I76" s="206"/>
      <c r="J76" s="228">
        <f t="shared" si="13"/>
        <v>5</v>
      </c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2.75">
      <c r="A77" s="19" t="s">
        <v>175</v>
      </c>
      <c r="B77" s="83"/>
      <c r="C77" s="160">
        <v>164.09</v>
      </c>
      <c r="D77" s="76">
        <f t="shared" si="14"/>
        <v>164.09</v>
      </c>
      <c r="E77" s="215"/>
      <c r="F77" s="206"/>
      <c r="G77" s="206"/>
      <c r="H77" s="216">
        <v>164.09</v>
      </c>
      <c r="I77" s="206"/>
      <c r="J77" s="228">
        <f t="shared" si="13"/>
        <v>0</v>
      </c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2.75">
      <c r="A78" s="16" t="s">
        <v>127</v>
      </c>
      <c r="B78" s="83"/>
      <c r="C78" s="160">
        <v>5.04</v>
      </c>
      <c r="D78" s="76">
        <f t="shared" si="14"/>
        <v>5.04</v>
      </c>
      <c r="E78" s="215"/>
      <c r="F78" s="206">
        <v>2.04</v>
      </c>
      <c r="G78" s="206"/>
      <c r="H78" s="208">
        <v>3</v>
      </c>
      <c r="I78" s="206"/>
      <c r="J78" s="228">
        <f t="shared" si="13"/>
        <v>0</v>
      </c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2.75">
      <c r="A79" s="16" t="s">
        <v>206</v>
      </c>
      <c r="B79" s="83"/>
      <c r="C79" s="160">
        <v>30</v>
      </c>
      <c r="D79" s="76">
        <f>E79+F79+G79+H79+I79</f>
        <v>30</v>
      </c>
      <c r="E79" s="215"/>
      <c r="F79" s="206"/>
      <c r="G79" s="206"/>
      <c r="H79" s="208">
        <v>30</v>
      </c>
      <c r="I79" s="206"/>
      <c r="J79" s="228">
        <f>D79-C79</f>
        <v>0</v>
      </c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2.75">
      <c r="A80" s="16" t="s">
        <v>228</v>
      </c>
      <c r="B80" s="83"/>
      <c r="C80" s="160">
        <v>4.73</v>
      </c>
      <c r="D80" s="76">
        <f>E80+F80+G80+H80+I80</f>
        <v>4.7299999999999995</v>
      </c>
      <c r="E80" s="215"/>
      <c r="F80" s="206">
        <v>2.52</v>
      </c>
      <c r="G80" s="206">
        <v>2</v>
      </c>
      <c r="H80" s="208">
        <v>0.21</v>
      </c>
      <c r="I80" s="206"/>
      <c r="J80" s="228">
        <f>D80-C80</f>
        <v>0</v>
      </c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2.75">
      <c r="A81" s="16" t="s">
        <v>229</v>
      </c>
      <c r="B81" s="83"/>
      <c r="C81" s="160">
        <v>10.45</v>
      </c>
      <c r="D81" s="76">
        <f>E81+F81+G81+H81+I81</f>
        <v>10.45</v>
      </c>
      <c r="E81" s="215"/>
      <c r="F81" s="206"/>
      <c r="G81" s="206">
        <v>10.45</v>
      </c>
      <c r="H81" s="208"/>
      <c r="I81" s="206"/>
      <c r="J81" s="228">
        <f>D81-C81</f>
        <v>0</v>
      </c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2.75">
      <c r="A82" s="43" t="s">
        <v>134</v>
      </c>
      <c r="B82" s="83"/>
      <c r="C82" s="160">
        <v>26.76</v>
      </c>
      <c r="D82" s="76">
        <f t="shared" si="14"/>
        <v>31.76</v>
      </c>
      <c r="E82" s="215">
        <v>26.76</v>
      </c>
      <c r="F82" s="221">
        <v>5</v>
      </c>
      <c r="G82" s="206"/>
      <c r="H82" s="208"/>
      <c r="I82" s="206"/>
      <c r="J82" s="217">
        <f t="shared" si="13"/>
        <v>5</v>
      </c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2.75">
      <c r="A83" s="43" t="s">
        <v>230</v>
      </c>
      <c r="B83" s="83"/>
      <c r="C83" s="160">
        <v>5.01</v>
      </c>
      <c r="D83" s="76">
        <f t="shared" si="14"/>
        <v>5.01</v>
      </c>
      <c r="E83" s="215"/>
      <c r="F83" s="206">
        <v>2.61</v>
      </c>
      <c r="G83" s="206"/>
      <c r="H83" s="208">
        <v>2.4</v>
      </c>
      <c r="I83" s="206"/>
      <c r="J83" s="228">
        <f t="shared" si="13"/>
        <v>0</v>
      </c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2.75">
      <c r="A84" s="16" t="s">
        <v>66</v>
      </c>
      <c r="B84" s="83"/>
      <c r="C84" s="160">
        <f>C85+C86+C87+C88+C89+C90+C91+C92+C93+C94+C95</f>
        <v>249.74</v>
      </c>
      <c r="D84" s="249">
        <f>D85+D86+D87+D88+D89+D90+D91+D92+D93+D94+D95</f>
        <v>280.74</v>
      </c>
      <c r="E84" s="215"/>
      <c r="F84" s="206">
        <f>F85+F86+F87+F88+F89+F90+F91+F92+F93+F94+F95</f>
        <v>235.54000000000002</v>
      </c>
      <c r="G84" s="206"/>
      <c r="H84" s="208">
        <f>H85+H86+H87+H88+H89+H90+H91+H92+H93+H94+H95</f>
        <v>45.2</v>
      </c>
      <c r="I84" s="206"/>
      <c r="J84" s="228">
        <f t="shared" si="13"/>
        <v>31</v>
      </c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2.75">
      <c r="A85" s="16" t="s">
        <v>211</v>
      </c>
      <c r="B85" s="83"/>
      <c r="C85" s="160">
        <v>176.38</v>
      </c>
      <c r="D85" s="76">
        <f t="shared" si="14"/>
        <v>207.38</v>
      </c>
      <c r="E85" s="215"/>
      <c r="F85" s="221">
        <v>207.38</v>
      </c>
      <c r="G85" s="206"/>
      <c r="H85" s="208"/>
      <c r="I85" s="206"/>
      <c r="J85" s="217">
        <f t="shared" si="13"/>
        <v>31</v>
      </c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2.75">
      <c r="A86" s="16" t="s">
        <v>184</v>
      </c>
      <c r="B86" s="83"/>
      <c r="C86" s="160">
        <v>25.92</v>
      </c>
      <c r="D86" s="76">
        <f t="shared" si="14"/>
        <v>25.92</v>
      </c>
      <c r="E86" s="215"/>
      <c r="F86" s="206">
        <v>25.92</v>
      </c>
      <c r="G86" s="206"/>
      <c r="H86" s="208"/>
      <c r="I86" s="206"/>
      <c r="J86" s="228">
        <f t="shared" si="13"/>
        <v>0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2.75">
      <c r="A87" s="16" t="s">
        <v>231</v>
      </c>
      <c r="B87" s="83"/>
      <c r="C87" s="160">
        <v>2.2</v>
      </c>
      <c r="D87" s="76">
        <f t="shared" si="14"/>
        <v>2.2</v>
      </c>
      <c r="E87" s="215"/>
      <c r="F87" s="206">
        <v>0</v>
      </c>
      <c r="G87" s="206"/>
      <c r="H87" s="208">
        <v>2.2</v>
      </c>
      <c r="I87" s="206"/>
      <c r="J87" s="228">
        <f t="shared" si="13"/>
        <v>0</v>
      </c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2.75">
      <c r="A88" s="19" t="s">
        <v>99</v>
      </c>
      <c r="B88" s="83"/>
      <c r="C88" s="160">
        <v>33</v>
      </c>
      <c r="D88" s="91">
        <f t="shared" si="14"/>
        <v>33</v>
      </c>
      <c r="E88" s="215"/>
      <c r="F88" s="206"/>
      <c r="G88" s="206"/>
      <c r="H88" s="208">
        <v>33</v>
      </c>
      <c r="I88" s="206"/>
      <c r="J88" s="228">
        <f t="shared" si="13"/>
        <v>0</v>
      </c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2.75">
      <c r="A89" s="16" t="s">
        <v>207</v>
      </c>
      <c r="B89" s="83"/>
      <c r="C89" s="160">
        <v>10</v>
      </c>
      <c r="D89" s="76">
        <f t="shared" si="14"/>
        <v>10</v>
      </c>
      <c r="E89" s="215"/>
      <c r="F89" s="206"/>
      <c r="G89" s="206"/>
      <c r="H89" s="208">
        <v>10</v>
      </c>
      <c r="I89" s="206"/>
      <c r="J89" s="228">
        <f t="shared" si="13"/>
        <v>0</v>
      </c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2.75">
      <c r="A90" s="16" t="s">
        <v>233</v>
      </c>
      <c r="B90" s="83"/>
      <c r="C90" s="160">
        <v>2.24</v>
      </c>
      <c r="D90" s="76">
        <f t="shared" si="14"/>
        <v>2.24</v>
      </c>
      <c r="E90" s="51"/>
      <c r="F90" s="206">
        <v>2.24</v>
      </c>
      <c r="G90" s="206"/>
      <c r="H90" s="208"/>
      <c r="I90" s="206"/>
      <c r="J90" s="228">
        <f t="shared" si="13"/>
        <v>0</v>
      </c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2.75">
      <c r="A91" s="18"/>
      <c r="B91" s="83"/>
      <c r="C91" s="160">
        <v>0</v>
      </c>
      <c r="D91" s="76">
        <f t="shared" si="14"/>
        <v>0</v>
      </c>
      <c r="E91" s="51"/>
      <c r="F91" s="211"/>
      <c r="G91" s="211"/>
      <c r="H91" s="212"/>
      <c r="I91" s="206"/>
      <c r="J91" s="228">
        <f t="shared" si="13"/>
        <v>0</v>
      </c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2.75">
      <c r="A92" s="18"/>
      <c r="B92" s="83"/>
      <c r="C92" s="160">
        <v>0</v>
      </c>
      <c r="D92" s="76">
        <f t="shared" si="14"/>
        <v>0</v>
      </c>
      <c r="E92" s="51"/>
      <c r="F92" s="40"/>
      <c r="G92" s="40"/>
      <c r="H92" s="118"/>
      <c r="I92" s="35"/>
      <c r="J92" s="122">
        <f t="shared" si="13"/>
        <v>0</v>
      </c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2.75">
      <c r="A93" s="19"/>
      <c r="B93" s="83"/>
      <c r="C93" s="160">
        <v>0</v>
      </c>
      <c r="D93" s="76">
        <f t="shared" si="14"/>
        <v>0</v>
      </c>
      <c r="E93" s="51"/>
      <c r="F93" s="35"/>
      <c r="G93" s="35"/>
      <c r="H93" s="112"/>
      <c r="I93" s="35"/>
      <c r="J93" s="122">
        <f t="shared" si="13"/>
        <v>0</v>
      </c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2.75">
      <c r="A94" s="20"/>
      <c r="B94" s="83"/>
      <c r="C94" s="160">
        <v>0</v>
      </c>
      <c r="D94" s="76">
        <f t="shared" si="14"/>
        <v>0</v>
      </c>
      <c r="E94" s="51"/>
      <c r="F94" s="35"/>
      <c r="G94" s="35"/>
      <c r="H94" s="112"/>
      <c r="I94" s="35"/>
      <c r="J94" s="122">
        <f t="shared" si="13"/>
        <v>0</v>
      </c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3.5" thickBot="1">
      <c r="A95" s="21"/>
      <c r="B95" s="84"/>
      <c r="C95" s="161">
        <v>0</v>
      </c>
      <c r="D95" s="93">
        <f t="shared" si="14"/>
        <v>0</v>
      </c>
      <c r="E95" s="52"/>
      <c r="F95" s="40"/>
      <c r="G95" s="40"/>
      <c r="H95" s="118"/>
      <c r="I95" s="40"/>
      <c r="J95" s="134">
        <f t="shared" si="13"/>
        <v>0</v>
      </c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3.5" thickBot="1">
      <c r="A96" s="11" t="s">
        <v>117</v>
      </c>
      <c r="B96" s="85"/>
      <c r="C96" s="250">
        <f>C97</f>
        <v>0</v>
      </c>
      <c r="D96" s="12">
        <f aca="true" t="shared" si="15" ref="D96:I96">D97</f>
        <v>0</v>
      </c>
      <c r="E96" s="47">
        <f t="shared" si="15"/>
        <v>0</v>
      </c>
      <c r="F96" s="30">
        <f t="shared" si="15"/>
        <v>0</v>
      </c>
      <c r="G96" s="30">
        <f t="shared" si="15"/>
        <v>0</v>
      </c>
      <c r="H96" s="107">
        <f t="shared" si="15"/>
        <v>0</v>
      </c>
      <c r="I96" s="30">
        <f t="shared" si="15"/>
        <v>0</v>
      </c>
      <c r="J96" s="251">
        <f t="shared" si="13"/>
        <v>0</v>
      </c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3.5" thickBot="1">
      <c r="A97" s="22" t="s">
        <v>118</v>
      </c>
      <c r="B97" s="86"/>
      <c r="C97" s="138">
        <v>0</v>
      </c>
      <c r="D97" s="93">
        <f t="shared" si="14"/>
        <v>0</v>
      </c>
      <c r="E97" s="100"/>
      <c r="F97" s="38"/>
      <c r="G97" s="38"/>
      <c r="H97" s="113"/>
      <c r="I97" s="38"/>
      <c r="J97" s="136">
        <f t="shared" si="13"/>
        <v>0</v>
      </c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3.5" thickBot="1">
      <c r="A98" s="11" t="s">
        <v>109</v>
      </c>
      <c r="B98" s="85"/>
      <c r="C98" s="250">
        <f>C99+C100+C101+C102+C103+C104+C105+C106+C107+C108+C109+C110</f>
        <v>461.95</v>
      </c>
      <c r="D98" s="12">
        <f aca="true" t="shared" si="16" ref="D98:I98">D99+D100+D101+D102+D103+D104+D105+D106+D107+D108+D109+D110</f>
        <v>436.77</v>
      </c>
      <c r="E98" s="12">
        <f t="shared" si="16"/>
        <v>24.92</v>
      </c>
      <c r="F98" s="12">
        <f t="shared" si="16"/>
        <v>332.85</v>
      </c>
      <c r="G98" s="12">
        <f t="shared" si="16"/>
        <v>0</v>
      </c>
      <c r="H98" s="12">
        <f t="shared" si="16"/>
        <v>79</v>
      </c>
      <c r="I98" s="12">
        <f t="shared" si="16"/>
        <v>0</v>
      </c>
      <c r="J98" s="251">
        <f t="shared" si="13"/>
        <v>-25.180000000000007</v>
      </c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2.75">
      <c r="A99" s="15" t="s">
        <v>67</v>
      </c>
      <c r="B99" s="80">
        <f>D99/C99*100</f>
        <v>100</v>
      </c>
      <c r="C99" s="159">
        <v>139.5</v>
      </c>
      <c r="D99" s="76">
        <f t="shared" si="14"/>
        <v>139.5</v>
      </c>
      <c r="E99" s="214">
        <v>4.5</v>
      </c>
      <c r="F99" s="203">
        <v>135</v>
      </c>
      <c r="G99" s="203"/>
      <c r="H99" s="204"/>
      <c r="I99" s="203"/>
      <c r="J99" s="235">
        <f t="shared" si="13"/>
        <v>0</v>
      </c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2.75">
      <c r="A100" s="71" t="s">
        <v>234</v>
      </c>
      <c r="B100" s="83"/>
      <c r="C100" s="160">
        <v>4.73</v>
      </c>
      <c r="D100" s="76">
        <f t="shared" si="14"/>
        <v>4.73</v>
      </c>
      <c r="E100" s="214"/>
      <c r="F100" s="203">
        <v>4.73</v>
      </c>
      <c r="G100" s="203"/>
      <c r="H100" s="204">
        <v>0</v>
      </c>
      <c r="I100" s="206"/>
      <c r="J100" s="228">
        <f t="shared" si="13"/>
        <v>0</v>
      </c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2.75">
      <c r="A101" s="71" t="s">
        <v>212</v>
      </c>
      <c r="B101" s="83"/>
      <c r="C101" s="160">
        <v>13.13</v>
      </c>
      <c r="D101" s="76">
        <f t="shared" si="14"/>
        <v>13.129999999999999</v>
      </c>
      <c r="E101" s="214">
        <v>12.42</v>
      </c>
      <c r="F101" s="203">
        <v>0.71</v>
      </c>
      <c r="G101" s="203"/>
      <c r="H101" s="204"/>
      <c r="I101" s="206"/>
      <c r="J101" s="228">
        <f t="shared" si="13"/>
        <v>0</v>
      </c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2.75">
      <c r="A102" s="16" t="s">
        <v>69</v>
      </c>
      <c r="B102" s="83"/>
      <c r="C102" s="160">
        <v>22.5</v>
      </c>
      <c r="D102" s="76">
        <f t="shared" si="14"/>
        <v>24.3</v>
      </c>
      <c r="E102" s="224">
        <v>1.8</v>
      </c>
      <c r="F102" s="206">
        <v>22.5</v>
      </c>
      <c r="G102" s="206"/>
      <c r="H102" s="208"/>
      <c r="I102" s="206"/>
      <c r="J102" s="217">
        <f t="shared" si="13"/>
        <v>1.8000000000000007</v>
      </c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2.75">
      <c r="A103" s="16" t="s">
        <v>98</v>
      </c>
      <c r="B103" s="83">
        <f>D103/C103*100</f>
        <v>89.03697683868347</v>
      </c>
      <c r="C103" s="160">
        <v>246.1</v>
      </c>
      <c r="D103" s="76">
        <f t="shared" si="14"/>
        <v>219.12</v>
      </c>
      <c r="E103" s="214"/>
      <c r="F103" s="221">
        <v>151.12</v>
      </c>
      <c r="G103" s="206"/>
      <c r="H103" s="208">
        <v>68</v>
      </c>
      <c r="I103" s="206"/>
      <c r="J103" s="217">
        <f t="shared" si="13"/>
        <v>-26.97999999999999</v>
      </c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2.75">
      <c r="A104" s="16" t="s">
        <v>97</v>
      </c>
      <c r="B104" s="83">
        <f>D104/C104*100</f>
        <v>100</v>
      </c>
      <c r="C104" s="160">
        <v>16.75</v>
      </c>
      <c r="D104" s="76">
        <f t="shared" si="14"/>
        <v>16.75</v>
      </c>
      <c r="E104" s="214"/>
      <c r="F104" s="206">
        <v>16.75</v>
      </c>
      <c r="G104" s="206"/>
      <c r="H104" s="208"/>
      <c r="I104" s="206"/>
      <c r="J104" s="228">
        <f t="shared" si="13"/>
        <v>0</v>
      </c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2.75">
      <c r="A105" s="16" t="s">
        <v>96</v>
      </c>
      <c r="B105" s="83"/>
      <c r="C105" s="160">
        <v>0.4</v>
      </c>
      <c r="D105" s="76">
        <f t="shared" si="14"/>
        <v>0.4</v>
      </c>
      <c r="E105" s="214"/>
      <c r="F105" s="206">
        <v>0.4</v>
      </c>
      <c r="G105" s="206"/>
      <c r="H105" s="208"/>
      <c r="I105" s="206"/>
      <c r="J105" s="228">
        <f t="shared" si="13"/>
        <v>0</v>
      </c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2.75">
      <c r="A106" s="16" t="s">
        <v>70</v>
      </c>
      <c r="B106" s="83"/>
      <c r="C106" s="160">
        <v>1.8</v>
      </c>
      <c r="D106" s="76">
        <f t="shared" si="14"/>
        <v>1.8</v>
      </c>
      <c r="E106" s="214">
        <v>1.7</v>
      </c>
      <c r="F106" s="206">
        <v>0.1</v>
      </c>
      <c r="G106" s="206"/>
      <c r="H106" s="208"/>
      <c r="I106" s="206"/>
      <c r="J106" s="228">
        <f t="shared" si="13"/>
        <v>0</v>
      </c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2.75">
      <c r="A107" s="16" t="s">
        <v>227</v>
      </c>
      <c r="B107" s="83"/>
      <c r="C107" s="160">
        <v>5.24</v>
      </c>
      <c r="D107" s="76">
        <f t="shared" si="14"/>
        <v>5.24</v>
      </c>
      <c r="E107" s="214">
        <v>4.5</v>
      </c>
      <c r="F107" s="206">
        <v>0.74</v>
      </c>
      <c r="G107" s="206"/>
      <c r="H107" s="208">
        <v>0</v>
      </c>
      <c r="I107" s="206"/>
      <c r="J107" s="228">
        <f t="shared" si="13"/>
        <v>0</v>
      </c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2.75">
      <c r="A108" s="16" t="s">
        <v>195</v>
      </c>
      <c r="B108" s="83"/>
      <c r="C108" s="160">
        <v>11</v>
      </c>
      <c r="D108" s="76">
        <f t="shared" si="14"/>
        <v>11</v>
      </c>
      <c r="E108" s="214"/>
      <c r="F108" s="206"/>
      <c r="G108" s="206">
        <v>0</v>
      </c>
      <c r="H108" s="208">
        <v>11</v>
      </c>
      <c r="I108" s="206"/>
      <c r="J108" s="228">
        <f t="shared" si="13"/>
        <v>0</v>
      </c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2.75">
      <c r="A109" s="16" t="s">
        <v>71</v>
      </c>
      <c r="B109" s="83"/>
      <c r="C109" s="160">
        <v>0.8</v>
      </c>
      <c r="D109" s="76">
        <f t="shared" si="14"/>
        <v>0.8</v>
      </c>
      <c r="E109" s="214"/>
      <c r="F109" s="206">
        <v>0.8</v>
      </c>
      <c r="G109" s="206"/>
      <c r="H109" s="208"/>
      <c r="I109" s="206"/>
      <c r="J109" s="228">
        <f t="shared" si="13"/>
        <v>0</v>
      </c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3.5" thickBot="1">
      <c r="A110" s="18"/>
      <c r="B110" s="84"/>
      <c r="C110" s="161">
        <v>0</v>
      </c>
      <c r="D110" s="93">
        <f t="shared" si="14"/>
        <v>0</v>
      </c>
      <c r="E110" s="54"/>
      <c r="F110" s="40"/>
      <c r="G110" s="40"/>
      <c r="H110" s="118"/>
      <c r="I110" s="40"/>
      <c r="J110" s="134">
        <f t="shared" si="13"/>
        <v>0</v>
      </c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3.5" thickBot="1">
      <c r="A111" s="11" t="s">
        <v>72</v>
      </c>
      <c r="B111" s="85"/>
      <c r="C111" s="250">
        <f>C112+C113+C114+C115+C116+C117+C118+C119+C120+C121+C122+C123+C124+C125+C126+C127+C128+C129+C130</f>
        <v>6982.469999999999</v>
      </c>
      <c r="D111" s="12">
        <f>D112+D113+D114+D115+D116+D117+D118+D119+D120+D121+D122+D123+D124+D125+D126+D127+D128+D129+D130</f>
        <v>7866.73</v>
      </c>
      <c r="E111" s="47">
        <f>E112+E113+E114+E115+E116+E117+E118+E119+E120+E121+E122+E123+E124+E125+E126+E128+E129+E130</f>
        <v>4668.990000000001</v>
      </c>
      <c r="F111" s="42">
        <f>F112+F113+F114+F115+F116+F117+F118+F119+F120+F121+F122+F123+F124+F125+F126+F127+F128+F129+F130</f>
        <v>2764.4800000000005</v>
      </c>
      <c r="G111" s="42">
        <f>G112+G113+G114+G115+G116+G117+G118+G119+G120+G121+G122+G123+G124+G125+G126+G128+G129+G130</f>
        <v>354.43</v>
      </c>
      <c r="H111" s="90">
        <f>H112+H113+H114+H115+H116+H117+H118+H119+H120+H121+H122+H123+H124+H125+H126+H128+H129+H130</f>
        <v>78.83</v>
      </c>
      <c r="I111" s="30">
        <f>I112+I113+I114+I115+I116+I117+I118+I119+I120+I121+I122+I123+I124+I125+I126+I128+I129+I130</f>
        <v>0</v>
      </c>
      <c r="J111" s="251">
        <f t="shared" si="13"/>
        <v>884.2600000000002</v>
      </c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2.75">
      <c r="A112" s="15" t="s">
        <v>73</v>
      </c>
      <c r="B112" s="80">
        <f>D112/C112*100</f>
        <v>108.69395471170837</v>
      </c>
      <c r="C112" s="159">
        <v>2433.3</v>
      </c>
      <c r="D112" s="76">
        <f t="shared" si="14"/>
        <v>2644.85</v>
      </c>
      <c r="E112" s="214"/>
      <c r="F112" s="225">
        <v>2631.58</v>
      </c>
      <c r="G112" s="203"/>
      <c r="H112" s="222">
        <v>13.27</v>
      </c>
      <c r="I112" s="203"/>
      <c r="J112" s="223">
        <f t="shared" si="13"/>
        <v>211.54999999999973</v>
      </c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2.75">
      <c r="A113" s="16" t="s">
        <v>74</v>
      </c>
      <c r="B113" s="83">
        <f>D113/C113*100</f>
        <v>117.18747146379327</v>
      </c>
      <c r="C113" s="160">
        <v>3832.85</v>
      </c>
      <c r="D113" s="76">
        <f t="shared" si="14"/>
        <v>4491.62</v>
      </c>
      <c r="E113" s="220">
        <v>4474.42</v>
      </c>
      <c r="F113" s="206"/>
      <c r="G113" s="206">
        <v>17.2</v>
      </c>
      <c r="H113" s="208"/>
      <c r="I113" s="206"/>
      <c r="J113" s="217">
        <f t="shared" si="13"/>
        <v>658.77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2.75">
      <c r="A114" s="16" t="s">
        <v>75</v>
      </c>
      <c r="B114" s="83"/>
      <c r="C114" s="160">
        <v>11.88</v>
      </c>
      <c r="D114" s="76">
        <f t="shared" si="14"/>
        <v>11.88</v>
      </c>
      <c r="E114" s="215"/>
      <c r="F114" s="206">
        <v>11.88</v>
      </c>
      <c r="G114" s="206"/>
      <c r="H114" s="208"/>
      <c r="I114" s="206"/>
      <c r="J114" s="228">
        <f t="shared" si="13"/>
        <v>0</v>
      </c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2.75">
      <c r="A115" s="16" t="s">
        <v>76</v>
      </c>
      <c r="B115" s="83">
        <f aca="true" t="shared" si="17" ref="B115:B145">D115/C115*100</f>
        <v>100</v>
      </c>
      <c r="C115" s="160">
        <v>37.06</v>
      </c>
      <c r="D115" s="76">
        <f t="shared" si="14"/>
        <v>37.06</v>
      </c>
      <c r="E115" s="215"/>
      <c r="F115" s="206">
        <v>37.06</v>
      </c>
      <c r="G115" s="206"/>
      <c r="H115" s="208"/>
      <c r="I115" s="206"/>
      <c r="J115" s="228">
        <f t="shared" si="13"/>
        <v>0</v>
      </c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2.75">
      <c r="A116" s="16" t="s">
        <v>77</v>
      </c>
      <c r="B116" s="83">
        <f t="shared" si="17"/>
        <v>106.33762243134241</v>
      </c>
      <c r="C116" s="160">
        <v>52.07</v>
      </c>
      <c r="D116" s="76">
        <f t="shared" si="14"/>
        <v>55.37</v>
      </c>
      <c r="E116" s="220">
        <v>3.3</v>
      </c>
      <c r="F116" s="206">
        <v>52.07</v>
      </c>
      <c r="G116" s="206"/>
      <c r="H116" s="208"/>
      <c r="I116" s="206"/>
      <c r="J116" s="217">
        <f t="shared" si="13"/>
        <v>3.299999999999997</v>
      </c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2.75">
      <c r="A117" s="16" t="s">
        <v>95</v>
      </c>
      <c r="B117" s="83">
        <f t="shared" si="17"/>
        <v>134.22459893048128</v>
      </c>
      <c r="C117" s="160">
        <v>1.87</v>
      </c>
      <c r="D117" s="76">
        <f t="shared" si="14"/>
        <v>2.51</v>
      </c>
      <c r="E117" s="220">
        <v>2.51</v>
      </c>
      <c r="F117" s="206"/>
      <c r="G117" s="206"/>
      <c r="H117" s="208"/>
      <c r="I117" s="206"/>
      <c r="J117" s="217">
        <f t="shared" si="13"/>
        <v>0.6399999999999997</v>
      </c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2.75">
      <c r="A118" s="16" t="s">
        <v>232</v>
      </c>
      <c r="B118" s="83">
        <f t="shared" si="17"/>
        <v>100</v>
      </c>
      <c r="C118" s="160">
        <v>1.7</v>
      </c>
      <c r="D118" s="76">
        <f t="shared" si="14"/>
        <v>1.7</v>
      </c>
      <c r="E118" s="215"/>
      <c r="F118" s="206"/>
      <c r="G118" s="206"/>
      <c r="H118" s="208">
        <v>1.7</v>
      </c>
      <c r="I118" s="206"/>
      <c r="J118" s="228">
        <f t="shared" si="13"/>
        <v>0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2.75">
      <c r="A119" s="16" t="s">
        <v>138</v>
      </c>
      <c r="B119" s="83" t="e">
        <f t="shared" si="17"/>
        <v>#DIV/0!</v>
      </c>
      <c r="C119" s="160">
        <v>0</v>
      </c>
      <c r="D119" s="76">
        <f t="shared" si="14"/>
        <v>0</v>
      </c>
      <c r="E119" s="215"/>
      <c r="F119" s="206"/>
      <c r="G119" s="206"/>
      <c r="H119" s="208"/>
      <c r="I119" s="206"/>
      <c r="J119" s="228">
        <f t="shared" si="13"/>
        <v>0</v>
      </c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2.75">
      <c r="A120" s="16" t="s">
        <v>139</v>
      </c>
      <c r="B120" s="83" t="e">
        <f t="shared" si="17"/>
        <v>#DIV/0!</v>
      </c>
      <c r="C120" s="160">
        <v>0</v>
      </c>
      <c r="D120" s="76">
        <f t="shared" si="14"/>
        <v>0</v>
      </c>
      <c r="E120" s="215"/>
      <c r="F120" s="206"/>
      <c r="G120" s="206"/>
      <c r="H120" s="208"/>
      <c r="I120" s="206"/>
      <c r="J120" s="228">
        <f t="shared" si="13"/>
        <v>0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2.75">
      <c r="A121" s="16" t="s">
        <v>237</v>
      </c>
      <c r="B121" s="83">
        <f t="shared" si="17"/>
        <v>100</v>
      </c>
      <c r="C121" s="160">
        <v>1.06</v>
      </c>
      <c r="D121" s="76">
        <f t="shared" si="14"/>
        <v>1.06</v>
      </c>
      <c r="E121" s="215">
        <v>1.06</v>
      </c>
      <c r="F121" s="206"/>
      <c r="G121" s="206"/>
      <c r="H121" s="208"/>
      <c r="I121" s="206"/>
      <c r="J121" s="228">
        <f t="shared" si="13"/>
        <v>0</v>
      </c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2.75">
      <c r="A122" s="16" t="s">
        <v>113</v>
      </c>
      <c r="B122" s="83">
        <f t="shared" si="17"/>
        <v>102.43380062305299</v>
      </c>
      <c r="C122" s="160">
        <v>410.88</v>
      </c>
      <c r="D122" s="76">
        <f t="shared" si="14"/>
        <v>420.88000000000005</v>
      </c>
      <c r="E122" s="215">
        <v>9.22</v>
      </c>
      <c r="F122" s="221">
        <v>10.57</v>
      </c>
      <c r="G122" s="206">
        <v>337.23</v>
      </c>
      <c r="H122" s="208">
        <v>63.86</v>
      </c>
      <c r="I122" s="206"/>
      <c r="J122" s="217">
        <f t="shared" si="13"/>
        <v>10.000000000000057</v>
      </c>
      <c r="K122" s="1"/>
      <c r="L122" s="226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2.75">
      <c r="A123" s="19" t="s">
        <v>174</v>
      </c>
      <c r="B123" s="83" t="e">
        <f t="shared" si="17"/>
        <v>#DIV/0!</v>
      </c>
      <c r="C123" s="160">
        <v>0</v>
      </c>
      <c r="D123" s="76">
        <f t="shared" si="14"/>
        <v>0</v>
      </c>
      <c r="E123" s="215">
        <v>0</v>
      </c>
      <c r="F123" s="206">
        <v>0</v>
      </c>
      <c r="G123" s="206">
        <v>0</v>
      </c>
      <c r="H123" s="208">
        <v>0</v>
      </c>
      <c r="I123" s="206"/>
      <c r="J123" s="228">
        <f t="shared" si="13"/>
        <v>0</v>
      </c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2.75">
      <c r="A124" s="19" t="s">
        <v>178</v>
      </c>
      <c r="B124" s="83" t="e">
        <f t="shared" si="17"/>
        <v>#DIV/0!</v>
      </c>
      <c r="C124" s="160">
        <v>0</v>
      </c>
      <c r="D124" s="76">
        <f t="shared" si="14"/>
        <v>0</v>
      </c>
      <c r="E124" s="215">
        <v>0</v>
      </c>
      <c r="F124" s="206">
        <v>0</v>
      </c>
      <c r="G124" s="206"/>
      <c r="H124" s="208"/>
      <c r="I124" s="206"/>
      <c r="J124" s="228">
        <f t="shared" si="13"/>
        <v>0</v>
      </c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2.75">
      <c r="A125" s="19" t="s">
        <v>177</v>
      </c>
      <c r="B125" s="83">
        <f t="shared" si="17"/>
        <v>100</v>
      </c>
      <c r="C125" s="160">
        <v>148.53</v>
      </c>
      <c r="D125" s="76">
        <f t="shared" si="14"/>
        <v>148.53</v>
      </c>
      <c r="E125" s="215">
        <v>141.11</v>
      </c>
      <c r="F125" s="206">
        <v>7.42</v>
      </c>
      <c r="G125" s="206"/>
      <c r="H125" s="208"/>
      <c r="I125" s="206"/>
      <c r="J125" s="228">
        <f t="shared" si="13"/>
        <v>0</v>
      </c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2.75">
      <c r="A126" s="16" t="s">
        <v>78</v>
      </c>
      <c r="B126" s="83">
        <f t="shared" si="17"/>
        <v>100</v>
      </c>
      <c r="C126" s="160">
        <v>3.5</v>
      </c>
      <c r="D126" s="76">
        <f t="shared" si="14"/>
        <v>3.5</v>
      </c>
      <c r="E126" s="215"/>
      <c r="F126" s="206">
        <v>3.5</v>
      </c>
      <c r="G126" s="206"/>
      <c r="H126" s="208"/>
      <c r="I126" s="206"/>
      <c r="J126" s="228">
        <f t="shared" si="13"/>
        <v>0</v>
      </c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2.75">
      <c r="A127" s="16" t="s">
        <v>235</v>
      </c>
      <c r="B127" s="83">
        <f t="shared" si="17"/>
        <v>100</v>
      </c>
      <c r="C127" s="160">
        <v>10.4</v>
      </c>
      <c r="D127" s="76">
        <f t="shared" si="14"/>
        <v>10.4</v>
      </c>
      <c r="E127" s="215"/>
      <c r="F127" s="206">
        <v>10.4</v>
      </c>
      <c r="G127" s="206"/>
      <c r="H127" s="208"/>
      <c r="I127" s="206"/>
      <c r="J127" s="228">
        <f t="shared" si="13"/>
        <v>0</v>
      </c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2.75">
      <c r="A128" s="16" t="s">
        <v>79</v>
      </c>
      <c r="B128" s="83" t="e">
        <f t="shared" si="17"/>
        <v>#DIV/0!</v>
      </c>
      <c r="C128" s="160">
        <v>0</v>
      </c>
      <c r="D128" s="76">
        <f t="shared" si="14"/>
        <v>0</v>
      </c>
      <c r="E128" s="215"/>
      <c r="F128" s="206">
        <v>0</v>
      </c>
      <c r="G128" s="206"/>
      <c r="H128" s="208"/>
      <c r="I128" s="206"/>
      <c r="J128" s="228">
        <f t="shared" si="13"/>
        <v>0</v>
      </c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2.75">
      <c r="A129" s="16" t="s">
        <v>80</v>
      </c>
      <c r="B129" s="83">
        <f t="shared" si="17"/>
        <v>100</v>
      </c>
      <c r="C129" s="160">
        <v>37.37</v>
      </c>
      <c r="D129" s="76">
        <f t="shared" si="14"/>
        <v>37.37</v>
      </c>
      <c r="E129" s="215">
        <v>37.37</v>
      </c>
      <c r="F129" s="206"/>
      <c r="G129" s="206"/>
      <c r="H129" s="208"/>
      <c r="I129" s="206"/>
      <c r="J129" s="228">
        <f t="shared" si="13"/>
        <v>0</v>
      </c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3.5" thickBot="1">
      <c r="A130" s="18"/>
      <c r="B130" s="84" t="e">
        <f t="shared" si="17"/>
        <v>#DIV/0!</v>
      </c>
      <c r="C130" s="161">
        <v>0</v>
      </c>
      <c r="D130" s="93">
        <f t="shared" si="14"/>
        <v>0</v>
      </c>
      <c r="E130" s="52"/>
      <c r="F130" s="40"/>
      <c r="G130" s="40"/>
      <c r="H130" s="118"/>
      <c r="I130" s="40"/>
      <c r="J130" s="134">
        <f t="shared" si="13"/>
        <v>0</v>
      </c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3.5" thickBot="1">
      <c r="A131" s="11" t="s">
        <v>81</v>
      </c>
      <c r="B131" s="85">
        <f t="shared" si="17"/>
        <v>94.83365874200834</v>
      </c>
      <c r="C131" s="250">
        <f>C132+C133+C134+C135+C136+C137+C138+C139+C140+C141+C142+C143+C144</f>
        <v>522.4200000000001</v>
      </c>
      <c r="D131" s="12">
        <f>D132+D133+D134+D135+D136+D137+D138+D139+D140+D141+D142+D143+D144</f>
        <v>495.43000000000006</v>
      </c>
      <c r="E131" s="27">
        <f>E132+E133+E134+E135+E136+E137+E138+E139+E140+E141+E142+E143+E144</f>
        <v>285.11</v>
      </c>
      <c r="F131" s="27">
        <f>F132+F133+F134+F135+F137+F138+F139+F140+F141+F142+F143+F144</f>
        <v>210.31999999999996</v>
      </c>
      <c r="G131" s="27">
        <f>G132+G133+G134+G135+G137+G138+G139+G140+G141+G142+G143+G144</f>
        <v>0</v>
      </c>
      <c r="H131" s="102">
        <f>H132+H133+H134+H135+H137+H138+H139+H140+H141+H142+H143+H144</f>
        <v>0</v>
      </c>
      <c r="I131" s="30">
        <f>I132+I133+I134+I135+I137+I138+I139+I140+I141+I142+I143+I144</f>
        <v>0</v>
      </c>
      <c r="J131" s="251">
        <f t="shared" si="13"/>
        <v>-26.99000000000001</v>
      </c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2.75">
      <c r="A132" s="15" t="s">
        <v>213</v>
      </c>
      <c r="B132" s="80">
        <f t="shared" si="17"/>
        <v>100</v>
      </c>
      <c r="C132" s="159">
        <v>6.1</v>
      </c>
      <c r="D132" s="76">
        <f t="shared" si="14"/>
        <v>6.1</v>
      </c>
      <c r="E132" s="214">
        <v>0.8</v>
      </c>
      <c r="F132" s="203">
        <v>5.3</v>
      </c>
      <c r="G132" s="203"/>
      <c r="H132" s="204"/>
      <c r="I132" s="203"/>
      <c r="J132" s="235">
        <f t="shared" si="13"/>
        <v>0</v>
      </c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2.75">
      <c r="A133" s="26" t="s">
        <v>110</v>
      </c>
      <c r="B133" s="80">
        <f t="shared" si="17"/>
        <v>0</v>
      </c>
      <c r="C133" s="160">
        <v>21.8</v>
      </c>
      <c r="D133" s="76">
        <f t="shared" si="14"/>
        <v>0</v>
      </c>
      <c r="E133" s="214"/>
      <c r="F133" s="246">
        <v>0</v>
      </c>
      <c r="G133" s="205"/>
      <c r="H133" s="241"/>
      <c r="I133" s="206"/>
      <c r="J133" s="217">
        <f t="shared" si="13"/>
        <v>-21.8</v>
      </c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2.75">
      <c r="A134" s="18" t="s">
        <v>110</v>
      </c>
      <c r="B134" s="83">
        <f t="shared" si="17"/>
        <v>99.99999999999999</v>
      </c>
      <c r="C134" s="160">
        <v>6.36</v>
      </c>
      <c r="D134" s="76">
        <f t="shared" si="14"/>
        <v>6.359999999999999</v>
      </c>
      <c r="E134" s="215">
        <v>1.4</v>
      </c>
      <c r="F134" s="211">
        <v>4.96</v>
      </c>
      <c r="G134" s="211"/>
      <c r="H134" s="212"/>
      <c r="I134" s="206"/>
      <c r="J134" s="228">
        <f t="shared" si="13"/>
        <v>0</v>
      </c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2.75">
      <c r="A135" s="20" t="s">
        <v>82</v>
      </c>
      <c r="B135" s="83">
        <f t="shared" si="17"/>
        <v>100</v>
      </c>
      <c r="C135" s="160">
        <v>170</v>
      </c>
      <c r="D135" s="76">
        <f t="shared" si="14"/>
        <v>170</v>
      </c>
      <c r="E135" s="215"/>
      <c r="F135" s="206">
        <v>170</v>
      </c>
      <c r="G135" s="206"/>
      <c r="H135" s="208"/>
      <c r="I135" s="206"/>
      <c r="J135" s="228">
        <f t="shared" si="13"/>
        <v>0</v>
      </c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2.75">
      <c r="A136" s="20" t="s">
        <v>226</v>
      </c>
      <c r="B136" s="83">
        <f t="shared" si="17"/>
        <v>100</v>
      </c>
      <c r="C136" s="160">
        <v>28.8</v>
      </c>
      <c r="D136" s="76">
        <f t="shared" si="14"/>
        <v>28.8</v>
      </c>
      <c r="E136" s="215">
        <v>28.8</v>
      </c>
      <c r="F136" s="206"/>
      <c r="G136" s="206"/>
      <c r="H136" s="208"/>
      <c r="I136" s="206"/>
      <c r="J136" s="228">
        <f t="shared" si="13"/>
        <v>0</v>
      </c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2.75">
      <c r="A137" s="16" t="s">
        <v>83</v>
      </c>
      <c r="B137" s="83">
        <f t="shared" si="17"/>
        <v>100</v>
      </c>
      <c r="C137" s="160">
        <v>1.2</v>
      </c>
      <c r="D137" s="76">
        <f t="shared" si="14"/>
        <v>1.2</v>
      </c>
      <c r="E137" s="215"/>
      <c r="F137" s="206">
        <v>1.2</v>
      </c>
      <c r="G137" s="206"/>
      <c r="H137" s="208"/>
      <c r="I137" s="206"/>
      <c r="J137" s="228">
        <f t="shared" si="13"/>
        <v>0</v>
      </c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2.75">
      <c r="A138" s="16" t="s">
        <v>94</v>
      </c>
      <c r="B138" s="83">
        <f t="shared" si="17"/>
        <v>100</v>
      </c>
      <c r="C138" s="160">
        <v>219.69</v>
      </c>
      <c r="D138" s="76">
        <f t="shared" si="14"/>
        <v>219.69</v>
      </c>
      <c r="E138" s="215">
        <v>219.69</v>
      </c>
      <c r="F138" s="206"/>
      <c r="G138" s="206"/>
      <c r="H138" s="208"/>
      <c r="I138" s="206"/>
      <c r="J138" s="228">
        <f t="shared" si="13"/>
        <v>0</v>
      </c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2.75">
      <c r="A139" s="20" t="s">
        <v>93</v>
      </c>
      <c r="B139" s="83">
        <f t="shared" si="17"/>
        <v>100</v>
      </c>
      <c r="C139" s="160">
        <v>1.1</v>
      </c>
      <c r="D139" s="76">
        <f t="shared" si="14"/>
        <v>1.1</v>
      </c>
      <c r="E139" s="215"/>
      <c r="F139" s="206">
        <v>1.1</v>
      </c>
      <c r="G139" s="206"/>
      <c r="H139" s="208"/>
      <c r="I139" s="206"/>
      <c r="J139" s="228">
        <f t="shared" si="13"/>
        <v>0</v>
      </c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2.75">
      <c r="A140" s="16" t="s">
        <v>84</v>
      </c>
      <c r="B140" s="83">
        <f t="shared" si="17"/>
        <v>81.28380815001802</v>
      </c>
      <c r="C140" s="160">
        <v>27.73</v>
      </c>
      <c r="D140" s="76">
        <f t="shared" si="14"/>
        <v>22.54</v>
      </c>
      <c r="E140" s="220">
        <v>22.54</v>
      </c>
      <c r="F140" s="206"/>
      <c r="G140" s="206"/>
      <c r="H140" s="208"/>
      <c r="I140" s="206"/>
      <c r="J140" s="217">
        <f t="shared" si="13"/>
        <v>-5.190000000000001</v>
      </c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2.75">
      <c r="A141" s="16" t="s">
        <v>92</v>
      </c>
      <c r="B141" s="83">
        <f t="shared" si="17"/>
        <v>100</v>
      </c>
      <c r="C141" s="160">
        <v>25.92</v>
      </c>
      <c r="D141" s="76">
        <f t="shared" si="14"/>
        <v>25.92</v>
      </c>
      <c r="E141" s="215">
        <v>1.6</v>
      </c>
      <c r="F141" s="206">
        <v>24.32</v>
      </c>
      <c r="G141" s="206"/>
      <c r="H141" s="208"/>
      <c r="I141" s="206"/>
      <c r="J141" s="228">
        <f t="shared" si="13"/>
        <v>0</v>
      </c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2.75">
      <c r="A142" s="18" t="s">
        <v>85</v>
      </c>
      <c r="B142" s="83">
        <f t="shared" si="17"/>
        <v>99.99999999999999</v>
      </c>
      <c r="C142" s="160">
        <v>13.72</v>
      </c>
      <c r="D142" s="76">
        <f t="shared" si="14"/>
        <v>13.719999999999999</v>
      </c>
      <c r="E142" s="215">
        <v>10.28</v>
      </c>
      <c r="F142" s="211">
        <v>3.44</v>
      </c>
      <c r="G142" s="211"/>
      <c r="H142" s="212"/>
      <c r="I142" s="206"/>
      <c r="J142" s="228">
        <f aca="true" t="shared" si="18" ref="J142:J149">D142-C142</f>
        <v>0</v>
      </c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2.75">
      <c r="A143" s="16" t="s">
        <v>124</v>
      </c>
      <c r="B143" s="83" t="e">
        <f t="shared" si="17"/>
        <v>#DIV/0!</v>
      </c>
      <c r="C143" s="160">
        <v>0</v>
      </c>
      <c r="D143" s="76">
        <f t="shared" si="14"/>
        <v>0</v>
      </c>
      <c r="E143" s="215"/>
      <c r="F143" s="206"/>
      <c r="G143" s="206"/>
      <c r="H143" s="208"/>
      <c r="I143" s="206"/>
      <c r="J143" s="228">
        <f t="shared" si="18"/>
        <v>0</v>
      </c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3.5" thickBot="1">
      <c r="A144" s="18"/>
      <c r="B144" s="84" t="e">
        <f t="shared" si="17"/>
        <v>#DIV/0!</v>
      </c>
      <c r="C144" s="161">
        <v>0</v>
      </c>
      <c r="D144" s="93">
        <f t="shared" si="14"/>
        <v>0</v>
      </c>
      <c r="E144" s="98"/>
      <c r="F144" s="99"/>
      <c r="G144" s="99"/>
      <c r="H144" s="120"/>
      <c r="I144" s="99"/>
      <c r="J144" s="134">
        <f t="shared" si="18"/>
        <v>0</v>
      </c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3.5" thickBot="1">
      <c r="A145" s="11" t="s">
        <v>248</v>
      </c>
      <c r="B145" s="85">
        <f t="shared" si="17"/>
        <v>105.9903921826981</v>
      </c>
      <c r="C145" s="250">
        <f>C4+C33+C36+C39+C55+C68+C96+C98+C111+C131</f>
        <v>14040.65</v>
      </c>
      <c r="D145" s="90">
        <f aca="true" t="shared" si="19" ref="D145:I145">D4+D33+D36+D39+D55+D68+D96+D98+D111+D131</f>
        <v>14881.74</v>
      </c>
      <c r="E145" s="47">
        <f t="shared" si="19"/>
        <v>5192.55</v>
      </c>
      <c r="F145" s="42">
        <f t="shared" si="19"/>
        <v>7282.67</v>
      </c>
      <c r="G145" s="42">
        <f t="shared" si="19"/>
        <v>1094.95</v>
      </c>
      <c r="H145" s="90">
        <f t="shared" si="19"/>
        <v>802.9300000000002</v>
      </c>
      <c r="I145" s="30">
        <f t="shared" si="19"/>
        <v>508.64</v>
      </c>
      <c r="J145" s="251">
        <f t="shared" si="18"/>
        <v>841.0900000000001</v>
      </c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2.75" customHeight="1" thickBot="1">
      <c r="A146" s="26"/>
      <c r="B146" s="137"/>
      <c r="C146" s="138"/>
      <c r="D146" s="66"/>
      <c r="E146" s="100"/>
      <c r="F146" s="101"/>
      <c r="G146" s="101"/>
      <c r="H146" s="101"/>
      <c r="I146" s="70"/>
      <c r="J146" s="136">
        <f t="shared" si="18"/>
        <v>0</v>
      </c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3.5" thickBot="1">
      <c r="A147" s="23" t="s">
        <v>86</v>
      </c>
      <c r="B147" s="87"/>
      <c r="C147" s="95">
        <f>List1!B111</f>
        <v>14040.650000000001</v>
      </c>
      <c r="D147" s="94">
        <f>List1!C111</f>
        <v>20285.019999999997</v>
      </c>
      <c r="E147" s="55">
        <f>List1!D111</f>
        <v>5067.320000000001</v>
      </c>
      <c r="F147" s="56">
        <f>List1!E111</f>
        <v>7960.53</v>
      </c>
      <c r="G147" s="56">
        <f>List1!F111</f>
        <v>1121.47</v>
      </c>
      <c r="H147" s="114">
        <f>List1!G111</f>
        <v>4703.74</v>
      </c>
      <c r="I147" s="139">
        <f>List1!H111</f>
        <v>1431.96</v>
      </c>
      <c r="J147" s="162">
        <f t="shared" si="18"/>
        <v>6244.369999999995</v>
      </c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3.5" thickBot="1">
      <c r="A148" s="24" t="s">
        <v>87</v>
      </c>
      <c r="B148" s="87"/>
      <c r="C148" s="96">
        <f>C145</f>
        <v>14040.65</v>
      </c>
      <c r="D148" s="45">
        <f aca="true" t="shared" si="20" ref="D148:I148">D145</f>
        <v>14881.74</v>
      </c>
      <c r="E148" s="57">
        <f t="shared" si="20"/>
        <v>5192.55</v>
      </c>
      <c r="F148" s="58">
        <f t="shared" si="20"/>
        <v>7282.67</v>
      </c>
      <c r="G148" s="58">
        <f t="shared" si="20"/>
        <v>1094.95</v>
      </c>
      <c r="H148" s="115">
        <f t="shared" si="20"/>
        <v>802.9300000000002</v>
      </c>
      <c r="I148" s="121">
        <f t="shared" si="20"/>
        <v>508.64</v>
      </c>
      <c r="J148" s="163">
        <f t="shared" si="18"/>
        <v>841.0900000000001</v>
      </c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3.5" thickBot="1">
      <c r="A149" s="25" t="s">
        <v>88</v>
      </c>
      <c r="B149" s="88"/>
      <c r="C149" s="158">
        <f>C147-C148</f>
        <v>0</v>
      </c>
      <c r="D149" s="46">
        <f aca="true" t="shared" si="21" ref="D149:I149">D147-D148</f>
        <v>5403.279999999997</v>
      </c>
      <c r="E149" s="59">
        <f t="shared" si="21"/>
        <v>-125.22999999999956</v>
      </c>
      <c r="F149" s="60">
        <f t="shared" si="21"/>
        <v>677.8599999999997</v>
      </c>
      <c r="G149" s="60">
        <f t="shared" si="21"/>
        <v>26.519999999999982</v>
      </c>
      <c r="H149" s="72">
        <f t="shared" si="21"/>
        <v>3900.8099999999995</v>
      </c>
      <c r="I149" s="116">
        <f t="shared" si="21"/>
        <v>923.32</v>
      </c>
      <c r="J149" s="117">
        <f t="shared" si="18"/>
        <v>5403.279999999997</v>
      </c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2.75">
      <c r="A150" s="5"/>
      <c r="B150" s="5"/>
      <c r="D150" s="10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0:24" ht="12.75"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2.75">
      <c r="A152" s="6"/>
      <c r="B152" s="6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2.75">
      <c r="A153" s="6"/>
      <c r="B153" s="6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2.75">
      <c r="A154" s="6"/>
      <c r="B154" s="6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2.75">
      <c r="A155" s="6"/>
      <c r="B155" s="6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0:24" ht="12.75"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0:24" ht="12.75"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6:24" ht="12.75">
      <c r="F158" s="2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0:24" ht="12.75"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0:24" ht="12.75"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0:24" ht="12.75"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0:24" ht="12.75"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0:24" ht="12.75"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0:24" ht="12.75"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0:24" ht="12.75"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0:24" ht="12.75"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0:24" ht="12.75"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0:24" ht="12.75"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0:24" ht="12.75"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7:24" ht="12.75">
      <c r="G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0:24" ht="12.75"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0:24" ht="12.75"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0:24" ht="12.75"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0:24" ht="12.75"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0:24" ht="12.75"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0:24" ht="12.75"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0:24" ht="12.75"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0:24" ht="12.75"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</sheetData>
  <sheetProtection/>
  <printOptions/>
  <pageMargins left="0.7874015748031497" right="0.1968503937007874" top="0.5905511811023623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xmeno2</dc:creator>
  <cp:keywords/>
  <dc:description/>
  <cp:lastModifiedBy>Fedak</cp:lastModifiedBy>
  <cp:lastPrinted>2012-12-12T14:06:09Z</cp:lastPrinted>
  <dcterms:created xsi:type="dcterms:W3CDTF">2007-09-09T07:21:26Z</dcterms:created>
  <dcterms:modified xsi:type="dcterms:W3CDTF">2012-12-12T14:09:45Z</dcterms:modified>
  <cp:category/>
  <cp:version/>
  <cp:contentType/>
  <cp:contentStatus/>
</cp:coreProperties>
</file>